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Pol'!$A$1:$U$139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9" i="12" l="1"/>
  <c r="F39" i="1" s="1"/>
  <c r="G9" i="12"/>
  <c r="I9" i="12"/>
  <c r="K9" i="12"/>
  <c r="O9" i="12"/>
  <c r="Q9" i="12"/>
  <c r="U9" i="12"/>
  <c r="G10" i="12"/>
  <c r="AD129" i="12" s="1"/>
  <c r="G39" i="1" s="1"/>
  <c r="G40" i="1" s="1"/>
  <c r="G25" i="1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G18" i="12"/>
  <c r="M18" i="12" s="1"/>
  <c r="M17" i="12" s="1"/>
  <c r="I18" i="12"/>
  <c r="I17" i="12" s="1"/>
  <c r="G48" i="1" s="1"/>
  <c r="K18" i="12"/>
  <c r="K17" i="12" s="1"/>
  <c r="H48" i="1" s="1"/>
  <c r="O18" i="12"/>
  <c r="O17" i="12" s="1"/>
  <c r="Q18" i="12"/>
  <c r="Q17" i="12" s="1"/>
  <c r="U18" i="12"/>
  <c r="U17" i="12" s="1"/>
  <c r="G20" i="12"/>
  <c r="I20" i="12"/>
  <c r="I19" i="12" s="1"/>
  <c r="G49" i="1" s="1"/>
  <c r="K20" i="12"/>
  <c r="K19" i="12" s="1"/>
  <c r="H49" i="1" s="1"/>
  <c r="M20" i="12"/>
  <c r="O20" i="12"/>
  <c r="Q20" i="12"/>
  <c r="Q19" i="12" s="1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U19" i="12" s="1"/>
  <c r="G24" i="12"/>
  <c r="I24" i="12"/>
  <c r="K24" i="12"/>
  <c r="M24" i="12"/>
  <c r="O24" i="12"/>
  <c r="Q24" i="12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I48" i="12"/>
  <c r="K48" i="12"/>
  <c r="M48" i="12"/>
  <c r="O48" i="12"/>
  <c r="Q48" i="12"/>
  <c r="U48" i="12"/>
  <c r="G49" i="12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I56" i="12"/>
  <c r="K56" i="12"/>
  <c r="M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Q90" i="12" s="1"/>
  <c r="U91" i="12"/>
  <c r="G92" i="12"/>
  <c r="M92" i="12" s="1"/>
  <c r="I92" i="12"/>
  <c r="K92" i="12"/>
  <c r="O92" i="12"/>
  <c r="Q92" i="12"/>
  <c r="U92" i="12"/>
  <c r="G93" i="12"/>
  <c r="M93" i="12" s="1"/>
  <c r="I93" i="12"/>
  <c r="I90" i="12" s="1"/>
  <c r="G52" i="1" s="1"/>
  <c r="K93" i="12"/>
  <c r="O93" i="12"/>
  <c r="Q93" i="12"/>
  <c r="U93" i="12"/>
  <c r="G95" i="12"/>
  <c r="M95" i="12" s="1"/>
  <c r="I95" i="12"/>
  <c r="K95" i="12"/>
  <c r="O95" i="12"/>
  <c r="Q95" i="12"/>
  <c r="U95" i="12"/>
  <c r="G96" i="12"/>
  <c r="I96" i="12"/>
  <c r="K96" i="12"/>
  <c r="M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I104" i="12"/>
  <c r="K104" i="12"/>
  <c r="M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I108" i="12"/>
  <c r="K108" i="12"/>
  <c r="M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I112" i="12"/>
  <c r="K112" i="12"/>
  <c r="M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3" i="12"/>
  <c r="M123" i="12" s="1"/>
  <c r="I123" i="12"/>
  <c r="K123" i="12"/>
  <c r="O123" i="12"/>
  <c r="Q123" i="12"/>
  <c r="U123" i="12"/>
  <c r="U122" i="12" s="1"/>
  <c r="G124" i="12"/>
  <c r="I124" i="12"/>
  <c r="K124" i="12"/>
  <c r="M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Q122" i="12" s="1"/>
  <c r="U126" i="12"/>
  <c r="G127" i="12"/>
  <c r="M127" i="12" s="1"/>
  <c r="I127" i="12"/>
  <c r="K127" i="12"/>
  <c r="O127" i="12"/>
  <c r="Q127" i="12"/>
  <c r="U127" i="12"/>
  <c r="I20" i="1"/>
  <c r="G20" i="1"/>
  <c r="E20" i="1"/>
  <c r="I19" i="1"/>
  <c r="G19" i="1"/>
  <c r="E19" i="1"/>
  <c r="I18" i="1"/>
  <c r="G18" i="1"/>
  <c r="E18" i="1"/>
  <c r="I17" i="1"/>
  <c r="I16" i="1"/>
  <c r="I55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F40" i="1" l="1"/>
  <c r="I39" i="1"/>
  <c r="I40" i="1" s="1"/>
  <c r="J39" i="1" s="1"/>
  <c r="J40" i="1" s="1"/>
  <c r="U94" i="12"/>
  <c r="M90" i="12"/>
  <c r="G47" i="12"/>
  <c r="U23" i="12"/>
  <c r="Q23" i="12"/>
  <c r="I23" i="12"/>
  <c r="G50" i="1" s="1"/>
  <c r="E17" i="1" s="1"/>
  <c r="K8" i="12"/>
  <c r="H47" i="1" s="1"/>
  <c r="K122" i="12"/>
  <c r="H54" i="1" s="1"/>
  <c r="Q94" i="12"/>
  <c r="I94" i="12"/>
  <c r="G53" i="1" s="1"/>
  <c r="O90" i="12"/>
  <c r="K47" i="12"/>
  <c r="H51" i="1" s="1"/>
  <c r="O47" i="12"/>
  <c r="M10" i="12"/>
  <c r="U8" i="12"/>
  <c r="I8" i="12"/>
  <c r="G47" i="1" s="1"/>
  <c r="O94" i="12"/>
  <c r="K90" i="12"/>
  <c r="H52" i="1" s="1"/>
  <c r="U47" i="12"/>
  <c r="Q47" i="12"/>
  <c r="I47" i="12"/>
  <c r="G51" i="1" s="1"/>
  <c r="G23" i="12"/>
  <c r="G19" i="12"/>
  <c r="Q8" i="12"/>
  <c r="G8" i="12"/>
  <c r="I122" i="12"/>
  <c r="G54" i="1" s="1"/>
  <c r="O122" i="12"/>
  <c r="K94" i="12"/>
  <c r="H53" i="1" s="1"/>
  <c r="U90" i="12"/>
  <c r="K23" i="12"/>
  <c r="H50" i="1" s="1"/>
  <c r="G17" i="1" s="1"/>
  <c r="O23" i="12"/>
  <c r="O19" i="12"/>
  <c r="O8" i="12"/>
  <c r="G28" i="1"/>
  <c r="G23" i="1"/>
  <c r="G29" i="1" s="1"/>
  <c r="M122" i="12"/>
  <c r="M94" i="12"/>
  <c r="G122" i="12"/>
  <c r="G94" i="12"/>
  <c r="G90" i="12"/>
  <c r="M49" i="12"/>
  <c r="M47" i="12" s="1"/>
  <c r="M25" i="12"/>
  <c r="M23" i="12" s="1"/>
  <c r="M21" i="12"/>
  <c r="M19" i="12" s="1"/>
  <c r="M9" i="12"/>
  <c r="M8" i="12" s="1"/>
  <c r="I21" i="1"/>
  <c r="E16" i="1" l="1"/>
  <c r="E21" i="1" s="1"/>
  <c r="G55" i="1"/>
  <c r="G16" i="1"/>
  <c r="G21" i="1" s="1"/>
  <c r="H55" i="1"/>
  <c r="G12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<sst xmlns="http://schemas.openxmlformats.org/spreadsheetml/2006/main" count="628" uniqueCount="323">
  <si>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</si>
  <si>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</si>
  <si>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</si>
  <si>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</si>
  <si>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</si>
  <si>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</si>
  <si>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</si>
  <si>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</si>
  <si>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</si>
  <si>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</si>
  <si>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</si>
  <si>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</si>
  <si>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</si>
  <si>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</si>
  <si>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</si>
  <si>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</si>
  <si>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</si>
  <si>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</si>
  <si>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</si>
  <si>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</si>
  <si>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</si>
  <si>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</si>
  <si>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</si>
  <si>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</si>
  <si>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</si>
  <si>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</si>
  <si>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</si>
  <si>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</si>
  <si>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</si>
  <si>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</si>
  <si>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</si>
  <si>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</si>
  <si>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</si>
  <si>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</si>
  <si>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</si>
  <si>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</si>
  <si>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</si>
  <si>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</si>
  <si>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</si>
  <si>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</si>
  <si>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</si>
  <si>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</si>
  <si>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</si>
  <si>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</si>
  <si>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</si>
  <si>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 Údolní 39 - ZTI - SO.03 D1.4.4. - Hlavní stav</t>
  </si>
  <si>
    <t>Kancelář veřejného ochránce práv</t>
  </si>
  <si>
    <t>Údoní 39</t>
  </si>
  <si>
    <t>Brno</t>
  </si>
  <si>
    <t>602 00</t>
  </si>
  <si>
    <t>PROGIS PRO s.r.o.</t>
  </si>
  <si>
    <t>Jeronýmova 1385/23</t>
  </si>
  <si>
    <t>Brno-Židenice</t>
  </si>
  <si>
    <t>61800</t>
  </si>
  <si>
    <t>04785126</t>
  </si>
  <si>
    <t>CZ04785126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</si>
  <si>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</si>
  <si>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</si>
  <si>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</si>
  <si>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</si>
  <si>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</si>
  <si>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</si>
  <si>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</si>
  <si>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</si>
  <si>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713</t>
  </si>
  <si>
    <t>Izolace tepelné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</si>
  <si>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</si>
  <si>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</si>
  <si>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</si>
  <si>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</si>
  <si>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</si>
  <si>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</si>
  <si>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</si>
  <si>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</si>
  <si>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</si>
  <si>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</si>
  <si>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</si>
  <si>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</si>
  <si>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</si>
  <si>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</si>
  <si>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</si>
  <si>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</si>
  <si>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</si>
  <si>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</si>
  <si>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</si>
  <si>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</si>
  <si>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</si>
  <si>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</si>
  <si>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</si>
  <si>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</si>
  <si>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</si>
  <si>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</si>
  <si>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</si>
  <si>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</si>
  <si>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</si>
  <si>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</si>
  <si>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</si>
  <si>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</si>
  <si>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</si>
  <si>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</si>
  <si>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</si>
  <si>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</si>
  <si>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</si>
  <si>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</si>
  <si>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</si>
  <si>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</si>
  <si>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</si>
  <si>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</si>
  <si>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</si>
  <si>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151101101R00</t>
  </si>
  <si>
    <t>Pažení a rozepření stěn rýh - příložné - hl. do 2m</t>
  </si>
  <si>
    <t>m2</t>
  </si>
  <si>
    <t>151101111R00</t>
  </si>
  <si>
    <t>Odstranění pažení stěn rýh - příložné - hl. do 2 m</t>
  </si>
  <si>
    <t>175101101RT2</t>
  </si>
  <si>
    <t>Obsyp potrubí bez prohození sypaniny, s dodáním štěrkopísku frakce 0 - 22 mm</t>
  </si>
  <si>
    <t>174101102R00</t>
  </si>
  <si>
    <t>Zásyp ruční se zhutněním</t>
  </si>
  <si>
    <t>161101101R00</t>
  </si>
  <si>
    <t>Svislé přemístění výkopku z hor.1-4 do 2,5 m</t>
  </si>
  <si>
    <t>162701105R14</t>
  </si>
  <si>
    <t>Vodorovné přemístění výkopku z hor.1-4 do 10000 m, kapacita vozu 12 m3</t>
  </si>
  <si>
    <t>199000002R00</t>
  </si>
  <si>
    <t>Poplatek za skládku horniny 1- 4</t>
  </si>
  <si>
    <t>451572111RK1</t>
  </si>
  <si>
    <t>Lože pod potrubí z kameniva těženého 0 - 4 mm, kraj Jihomoravský</t>
  </si>
  <si>
    <t>713571115RT2</t>
  </si>
  <si>
    <t>Požárně ochranná manžeta hl. 60mm, EI 90, D 110 mm</t>
  </si>
  <si>
    <t>kus</t>
  </si>
  <si>
    <t>713571118RT2</t>
  </si>
  <si>
    <t>Požárně ochranná manžeta hl. 60mm, EI 90, D 160 mm</t>
  </si>
  <si>
    <t>713411111R00</t>
  </si>
  <si>
    <t>Izolace tepelná potrubí rohožemi a drátem 1vrstvá</t>
  </si>
  <si>
    <t>721152206R00</t>
  </si>
  <si>
    <t>Potrubí  PE svař. odpadní - svislé, D 75 x 3,0 mm</t>
  </si>
  <si>
    <t>m</t>
  </si>
  <si>
    <t>721152208R00</t>
  </si>
  <si>
    <t>Potrubí  PE svař. odpadní - svislé,D 110 x 4,3 mm</t>
  </si>
  <si>
    <t>721153205R00</t>
  </si>
  <si>
    <t>Potrubí  PE svař. připojovací, D 50 x 3,0 mm</t>
  </si>
  <si>
    <t>721153206R00</t>
  </si>
  <si>
    <t>Potrubí  PE svař. připojovací, D 56 x 3,0 mm</t>
  </si>
  <si>
    <t>721153207R00</t>
  </si>
  <si>
    <t>Potrubí  PE svař. připojovací, D 63 x 3,0 mm</t>
  </si>
  <si>
    <t>721153210R00</t>
  </si>
  <si>
    <t>Potrubí  PE svař.připojovací, D 110 x 4,3 mm</t>
  </si>
  <si>
    <t>721152218R00</t>
  </si>
  <si>
    <t>Čisticí kus  PE svař.pro odpadní svislé D 110 mm</t>
  </si>
  <si>
    <t>PC</t>
  </si>
  <si>
    <t>Přivzdušňovací ventil  - podomítková verze, DN70,+m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</si>
  <si>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</si>
  <si>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</si>
  <si>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</si>
  <si>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</si>
  <si>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</si>
  <si>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</si>
  <si>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721176104R00</t>
  </si>
  <si>
    <t>Potrubí HT D 75 x 1,9 mm , průchodka pro vodovod</t>
  </si>
  <si>
    <t>721176225R00</t>
  </si>
  <si>
    <t xml:space="preserve">Potrubí KG D 200 x 4,9 mm, průchodka pro potrubí DN150 </t>
  </si>
  <si>
    <t>Zatmelení průchodky pružným tmelem</t>
  </si>
  <si>
    <t>721154226R00</t>
  </si>
  <si>
    <t>Potrubí  PE svař. ležaté zavěšené D 75 x 3,0 mm</t>
  </si>
  <si>
    <t>721154228R00</t>
  </si>
  <si>
    <t>Potrubí  PE svař. ležaté zavěšené D 110 x 4,3 mm</t>
  </si>
  <si>
    <t>721154229R00</t>
  </si>
  <si>
    <t>Potrubí  PE svař.ležaté zavěšené D 125 x 4,9 mm</t>
  </si>
  <si>
    <t>721154230R00</t>
  </si>
  <si>
    <t>Potrubí  PE svař. ležaté zavěšené D 160 x 6,2 mm</t>
  </si>
  <si>
    <t>721154237R00</t>
  </si>
  <si>
    <t>Kus čisticíPE svař. ovál. víko, potr. ležaté D 160</t>
  </si>
  <si>
    <t>721223423RT1</t>
  </si>
  <si>
    <t>Vpusť podlahová se zápachovou uzávěrkou, mřížka nerez 115 x 115 D 50/75/110 mm</t>
  </si>
  <si>
    <t>Zápach uzávěrka - pro kondenzát</t>
  </si>
  <si>
    <t>721290123R00</t>
  </si>
  <si>
    <t>Zkouška těsnosti kanalizace kouřem DN 300</t>
  </si>
  <si>
    <t>998721102R00</t>
  </si>
  <si>
    <t>Přesun hmot pro vnitřní kanalizaci, výšky do 12 m</t>
  </si>
  <si>
    <t>t</t>
  </si>
  <si>
    <t>722178113RT1</t>
  </si>
  <si>
    <t>Potrubí vícevrstvé  D 20 x 2 mm, lisovaný spoj, mosazné press fitinky</t>
  </si>
  <si>
    <t>722178114RT1</t>
  </si>
  <si>
    <t>Potrubí vícevrstvé  D 26 x 3 mm, lisovaný spoj, mosazné press fitinky</t>
  </si>
  <si>
    <t>722178115RT1</t>
  </si>
  <si>
    <t>Potrubí vícevrstvé  D 32 x 3 mm, lisovaný spoj, mosazné press fitinky</t>
  </si>
  <si>
    <t>722178116RT1</t>
  </si>
  <si>
    <t>Potrubí vícevrstvé  D 40 x 3,5 mm, lisovaný spoj, mosazné press fitinky</t>
  </si>
  <si>
    <t>722171212R00</t>
  </si>
  <si>
    <t>Potrubí z PEHD, D 25 x 2,3 mm</t>
  </si>
  <si>
    <t>722171214R00</t>
  </si>
  <si>
    <t>Potrubí z PEHD, D 40 x 3,7 mm</t>
  </si>
  <si>
    <t>722181241RT7</t>
  </si>
  <si>
    <t>Izolace návleková  tl. stěny 6 mm, vnitřní průměr 22 mm</t>
  </si>
  <si>
    <t>722181241RT9</t>
  </si>
  <si>
    <t>Izolace návleková  tl. stěny 6 mm, vnitřní průměr 28 mm</t>
  </si>
  <si>
    <t>722181241RU2</t>
  </si>
  <si>
    <t>Izolace návleková  tl. stěny 6 mm, vnitřní průměr 35 mm</t>
  </si>
  <si>
    <t>722181242RW2</t>
  </si>
  <si>
    <t>Izolace návleková  tl. stěny 9 mm, vnitřní průměr 45 mm</t>
  </si>
  <si>
    <t>722181243RT7</t>
  </si>
  <si>
    <t>Izolace návleková  tl. stěny 13 mm, vnitřní průměr 22 mm</t>
  </si>
  <si>
    <t>722181243RT9</t>
  </si>
  <si>
    <t>Izolace návleková  tl. stěny 13 mm, vnitřní průměr 28 mm</t>
  </si>
  <si>
    <t>722181244RT7</t>
  </si>
  <si>
    <t>Izolace návleková  tl. stěny 20 mm, vnitřní průměr 22 mm</t>
  </si>
  <si>
    <t>722181244RT9</t>
  </si>
  <si>
    <t>Izolace návleková  tl. stěny 20 mm, vnitřní průměr 28 mm</t>
  </si>
  <si>
    <t>722181244RU2</t>
  </si>
  <si>
    <t>Izolace návleková  tl. stěny 20 mm, vnitřní průměr 35 mm</t>
  </si>
  <si>
    <t>Izolace tepelná zesílená na potrubí v suterenu s , AL folií</t>
  </si>
  <si>
    <t>Izolace tepelná pro potrubí PE v zemí</t>
  </si>
  <si>
    <t>722235111R00</t>
  </si>
  <si>
    <t>Kohout kulový, vnitř.-vnitř.z.  DN 15</t>
  </si>
  <si>
    <t>722235112R00</t>
  </si>
  <si>
    <t>Kohout kulový, vnitř.-vnitř.z.  DN 20</t>
  </si>
  <si>
    <t>722235114R00</t>
  </si>
  <si>
    <t>Kohout kulový, vnitř.-vnitř.z.  DN 32</t>
  </si>
  <si>
    <t>722235143R00</t>
  </si>
  <si>
    <t>Kohout kulový s odvodn. vnitř.-vnitř. DN 25</t>
  </si>
  <si>
    <t>722220111R00</t>
  </si>
  <si>
    <t>Nástěnka K 247, pro výtokový ventil G 1/2</t>
  </si>
  <si>
    <t>722220121R00</t>
  </si>
  <si>
    <t>Nástěnka K 247, pro baterii G 1/2</t>
  </si>
  <si>
    <t>pár</t>
  </si>
  <si>
    <t>Termostatický směšovací ventil</t>
  </si>
  <si>
    <t>Elektroventil vodovod G1/2 + čidlo +m</t>
  </si>
  <si>
    <t>722221116R00</t>
  </si>
  <si>
    <t>Kohout vypouštěcí kulový,  DN 15</t>
  </si>
  <si>
    <t>722235141R00</t>
  </si>
  <si>
    <t>Kohout kulový s odvodn. vnitř.-vnitř. DN 15</t>
  </si>
  <si>
    <t>722235144R00</t>
  </si>
  <si>
    <t>Kohout kulový s odvodn. vnitř.-vnitř. DN 32</t>
  </si>
  <si>
    <t>722235113R00</t>
  </si>
  <si>
    <t>Kohout kulový, vnitř.-vnitř.z.  DN 25</t>
  </si>
  <si>
    <t>722231162R00</t>
  </si>
  <si>
    <t>Ventil pojistný pružinový P10-237-616, G 3/4</t>
  </si>
  <si>
    <t>722235652R00</t>
  </si>
  <si>
    <t>Ventil zpětný  DN 20</t>
  </si>
  <si>
    <t>722235653R00</t>
  </si>
  <si>
    <t>Ventil zpětný  DN 25</t>
  </si>
  <si>
    <t>Vodoměr G1/2 SV s dálkovým přenosem dat, připojení na MBUS</t>
  </si>
  <si>
    <t>Vodoměr G3/4 SV s dálkovým přenosem dat, připojení,  na MBUS</t>
  </si>
  <si>
    <t>Vodoměr G1 SV s dálkovým přenosem dat, připojení, na MBUS</t>
  </si>
  <si>
    <t>722221122R00</t>
  </si>
  <si>
    <t>Kohout kulový zahradní,  DN15 x DN20</t>
  </si>
  <si>
    <t>Expanzní nádoba 12 l  + KK3/4 +m</t>
  </si>
  <si>
    <t>722235523R00</t>
  </si>
  <si>
    <t>Filtr, vnitřní-vnitřní z.  DN 25</t>
  </si>
  <si>
    <t>Manometr + KK-G1/2 +m</t>
  </si>
  <si>
    <t>722290226R00</t>
  </si>
  <si>
    <t>Zkouška tlaku potrubí závitového DN 50</t>
  </si>
  <si>
    <t>722290234R00</t>
  </si>
  <si>
    <t>Proplach a dezinfekce vodovod.potrubí DN 80</t>
  </si>
  <si>
    <t>998722102R00</t>
  </si>
  <si>
    <t>Přesun hmot pro vnitřní vodovod, výšky do 12 m</t>
  </si>
  <si>
    <t>Čerpadlo oběhové WILO STAR Z 20/1 + časový spínač , +m</t>
  </si>
  <si>
    <t>Ponorné čerpalo Q=45 l/min. tlak 3,5bar +m</t>
  </si>
  <si>
    <t>998724101R00</t>
  </si>
  <si>
    <t>Přesun hmot pro strojní vybavení, výšky do 6 m</t>
  </si>
  <si>
    <t>725014141R00</t>
  </si>
  <si>
    <t>Klozet závěsný ZTP + sedátko, bílý</t>
  </si>
  <si>
    <t>soubor</t>
  </si>
  <si>
    <t>725014121RT1</t>
  </si>
  <si>
    <t xml:space="preserve">Klozet závěsný , hlub. splach., bílý, včetně sedátka v bílé barvě </t>
  </si>
  <si>
    <t xml:space="preserve">Klozet závěsný dětský, včetně sedátka v bílé barvě </t>
  </si>
  <si>
    <t>725017123R00</t>
  </si>
  <si>
    <t>Umyvadlo na šrouby  60 x 45 cm, bílé</t>
  </si>
  <si>
    <t>725823121R00</t>
  </si>
  <si>
    <t>Baterie umyvadlová stoján. ruční, vč. otvír.odpadu</t>
  </si>
  <si>
    <t>725823633R00</t>
  </si>
  <si>
    <t>Baterie automat. umyvadlová stojánková, regulační</t>
  </si>
  <si>
    <t>Dětský tlačný ventil umyvadlový smích. voda</t>
  </si>
  <si>
    <t>725017129R00</t>
  </si>
  <si>
    <t>Kryt sifonu umyvadel , bílý</t>
  </si>
  <si>
    <t>725017151R00</t>
  </si>
  <si>
    <t>Umyvadlo invalidní  64 x 50,5 cm, bílé</t>
  </si>
  <si>
    <t>725019103R00</t>
  </si>
  <si>
    <t>Výlevka závěsná  s plastovou mžížkou</t>
  </si>
  <si>
    <t>725019101R00</t>
  </si>
  <si>
    <t>Výlevka stojící  s plastovou mřížkou</t>
  </si>
  <si>
    <t>725119105R00</t>
  </si>
  <si>
    <t>Montáž splachovacích nádrží vysokopoložených, +nádržka</t>
  </si>
  <si>
    <t>725829201RT1</t>
  </si>
  <si>
    <t>Montáž baterie umyv.a dřezové nástěnné chromové, včetně dodávky pákové baterie</t>
  </si>
  <si>
    <t>725016105R00</t>
  </si>
  <si>
    <t>Pisoár  ovládání automatické, bílý</t>
  </si>
  <si>
    <t>725015221R00</t>
  </si>
  <si>
    <t>Bidet závěsný , bílý, 1 otvor pro baterii</t>
  </si>
  <si>
    <t>725829501R00</t>
  </si>
  <si>
    <t>Montáž baterie nástěnné bidetových souprav</t>
  </si>
  <si>
    <t>Bidetová baterie dle výběru investora</t>
  </si>
  <si>
    <t>725314290R00</t>
  </si>
  <si>
    <t>Příslušenství k dřezu v kuchyňské sestavě</t>
  </si>
  <si>
    <t>725823134R00</t>
  </si>
  <si>
    <t>Baterie dřezová stojánková ruční s výsuv. sprchou</t>
  </si>
  <si>
    <t>725249102R00</t>
  </si>
  <si>
    <t>Montáž sprchových mís a vaniček</t>
  </si>
  <si>
    <t>Sprchová vanička 800x800 + sifon + montáž</t>
  </si>
  <si>
    <t>725980122R00</t>
  </si>
  <si>
    <t>Dvířka z plastu, 150 x 300 mm</t>
  </si>
  <si>
    <t xml:space="preserve">PC </t>
  </si>
  <si>
    <t>Podomítková zápachová uzávěrkaDN40/50 pro myčku , s tvarovkou pro přívod vody +m</t>
  </si>
  <si>
    <t>725845811R00</t>
  </si>
  <si>
    <t>Baterie termost.sprchová nástěn.,bez příslušenství</t>
  </si>
  <si>
    <t>Příslušenství ke sprchové baterii</t>
  </si>
  <si>
    <t>725980113R00</t>
  </si>
  <si>
    <t>Dvířka vanová 300 x 300 mm</t>
  </si>
  <si>
    <t>998725102R00</t>
  </si>
  <si>
    <t>Přesun hmot pro zařizovací předměty, výšky do 12 m</t>
  </si>
  <si>
    <t>726211111R00</t>
  </si>
  <si>
    <t xml:space="preserve">Modul-umyvadlo </t>
  </si>
  <si>
    <t>726211122R00</t>
  </si>
  <si>
    <t>Modul-WC  s odsáváním,  h 108 cm+ovl. tlač. nerez</t>
  </si>
  <si>
    <t>726211143R00</t>
  </si>
  <si>
    <t>Modul-pisoár ,h 109-127cm,skryté ovl., radio</t>
  </si>
  <si>
    <t>726211161R00</t>
  </si>
  <si>
    <t xml:space="preserve">Modul-bidet, výlevka </t>
  </si>
  <si>
    <t>998726122R00</t>
  </si>
  <si>
    <t>Přesun hmot pro předstěnové systémy, výšky do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</si>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</sst>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6" t="s">
        <v>50</v>
      </c>
      <c r="E11" s="246"/>
      <c r="F11" s="246"/>
      <c r="G11" s="246"/>
      <c r="H11" s="28" t="s">
        <v>33</v>
      </c>
      <c r="I11" s="101" t="s">
        <v>54</v>
      </c>
      <c r="J11" s="11"/>
    </row>
    <row r="12" spans="1:15" ht="15.75" customHeight="1" x14ac:dyDescent="0.2">
      <c r="A12" s="4"/>
      <c r="B12" s="41"/>
      <c r="C12" s="26"/>
      <c r="D12" s="249" t="s">
        <v>51</v>
      </c>
      <c r="E12" s="249"/>
      <c r="F12" s="249"/>
      <c r="G12" s="249"/>
      <c r="H12" s="28" t="s">
        <v>34</v>
      </c>
      <c r="I12" s="101" t="s">
        <v>55</v>
      </c>
      <c r="J12" s="11"/>
    </row>
    <row r="13" spans="1:15" ht="15.75" customHeight="1" x14ac:dyDescent="0.2">
      <c r="A13" s="4"/>
      <c r="B13" s="42"/>
      <c r="C13" s="100" t="s">
        <v>53</v>
      </c>
      <c r="D13" s="250" t="s">
        <v>52</v>
      </c>
      <c r="E13" s="250"/>
      <c r="F13" s="250"/>
      <c r="G13" s="25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5" t="s">
        <v>29</v>
      </c>
      <c r="F15" s="245"/>
      <c r="G15" s="247" t="s">
        <v>30</v>
      </c>
      <c r="H15" s="247"/>
      <c r="I15" s="247" t="s">
        <v>28</v>
      </c>
      <c r="J15" s="248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26">
        <f>SUMIF(F47:F54,A16,G47:G54)+SUMIF(F47:F54,"PSU",G47:G54)</f>
        <v>0</v>
      </c>
      <c r="F16" s="227"/>
      <c r="G16" s="226">
        <f>SUMIF(F47:F54,A16,H47:H54)+SUMIF(F47:F54,"PSU",H47:H54)</f>
        <v>0</v>
      </c>
      <c r="H16" s="227"/>
      <c r="I16" s="226">
        <f>SUMIF(F47:F54,A16,I47:I54)+SUMIF(F47:F54,"PSU",I47:I54)</f>
        <v>0</v>
      </c>
      <c r="J16" s="228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26">
        <f>SUMIF(F47:F54,A17,G47:G54)</f>
        <v>0</v>
      </c>
      <c r="F17" s="227"/>
      <c r="G17" s="226">
        <f>SUMIF(F47:F54,A17,H47:H54)</f>
        <v>0</v>
      </c>
      <c r="H17" s="227"/>
      <c r="I17" s="226">
        <f>SUMIF(F47:F54,A17,I47:I54)</f>
        <v>0</v>
      </c>
      <c r="J17" s="228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26">
        <f>SUMIF(F47:F54,A18,G47:G54)</f>
        <v>0</v>
      </c>
      <c r="F18" s="227"/>
      <c r="G18" s="226">
        <f>SUMIF(F47:F54,A18,H47:H54)</f>
        <v>0</v>
      </c>
      <c r="H18" s="227"/>
      <c r="I18" s="226">
        <f>SUMIF(F47:F54,A18,I47:I54)</f>
        <v>0</v>
      </c>
      <c r="J18" s="228"/>
    </row>
    <row r="19" spans="1:10" ht="23.25" customHeight="1" x14ac:dyDescent="0.2">
      <c r="A19" s="151" t="s">
        <v>76</v>
      </c>
      <c r="B19" s="152" t="s">
        <v>26</v>
      </c>
      <c r="C19" s="58"/>
      <c r="D19" s="59"/>
      <c r="E19" s="226">
        <f>SUMIF(F47:F54,A19,G47:G54)</f>
        <v>0</v>
      </c>
      <c r="F19" s="227"/>
      <c r="G19" s="226">
        <f>SUMIF(F47:F54,A19,H47:H54)</f>
        <v>0</v>
      </c>
      <c r="H19" s="227"/>
      <c r="I19" s="226">
        <f>SUMIF(F47:F54,A19,I47:I54)</f>
        <v>0</v>
      </c>
      <c r="J19" s="228"/>
    </row>
    <row r="20" spans="1:10" ht="23.25" customHeight="1" x14ac:dyDescent="0.2">
      <c r="A20" s="151" t="s">
        <v>77</v>
      </c>
      <c r="B20" s="152" t="s">
        <v>27</v>
      </c>
      <c r="C20" s="58"/>
      <c r="D20" s="59"/>
      <c r="E20" s="226">
        <f>SUMIF(F47:F54,A20,G47:G54)</f>
        <v>0</v>
      </c>
      <c r="F20" s="227"/>
      <c r="G20" s="226">
        <f>SUMIF(F47:F54,A20,H47:H54)</f>
        <v>0</v>
      </c>
      <c r="H20" s="227"/>
      <c r="I20" s="226">
        <f>SUMIF(F47:F54,A20,I47:I54)</f>
        <v>0</v>
      </c>
      <c r="J20" s="228"/>
    </row>
    <row r="21" spans="1:10" ht="23.25" customHeight="1" x14ac:dyDescent="0.2">
      <c r="A21" s="4"/>
      <c r="B21" s="74" t="s">
        <v>28</v>
      </c>
      <c r="C21" s="75"/>
      <c r="D21" s="76"/>
      <c r="E21" s="234">
        <f>SUM(E16:F20)</f>
        <v>0</v>
      </c>
      <c r="F21" s="243"/>
      <c r="G21" s="234">
        <f>SUM(G16:H20)</f>
        <v>0</v>
      </c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I23*E23/100</f>
        <v>0</v>
      </c>
      <c r="H24" s="231"/>
      <c r="I24" s="231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I25*E25/100</f>
        <v>0</v>
      </c>
      <c r="H26" s="240"/>
      <c r="I26" s="24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44">
        <f>ZakladDPHSniVypocet+ZakladDPHZaklVypocet</f>
        <v>0</v>
      </c>
      <c r="H28" s="244"/>
      <c r="I28" s="244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42">
        <f>ZakladDPHSni+DPHSni+ZakladDPHZakl+DPHZakl+Zaokrouhleni</f>
        <v>0</v>
      </c>
      <c r="H29" s="242"/>
      <c r="I29" s="242"/>
      <c r="J29" s="129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8"/>
      <c r="D39" s="219"/>
      <c r="E39" s="219"/>
      <c r="F39" s="116">
        <f>' Pol'!AC129</f>
        <v>0</v>
      </c>
      <c r="G39" s="117">
        <f>' Pol'!AD129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20" t="s">
        <v>56</v>
      </c>
      <c r="C40" s="221"/>
      <c r="D40" s="221"/>
      <c r="E40" s="221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58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59</v>
      </c>
      <c r="G46" s="139" t="s">
        <v>29</v>
      </c>
      <c r="H46" s="139" t="s">
        <v>30</v>
      </c>
      <c r="I46" s="222" t="s">
        <v>28</v>
      </c>
      <c r="J46" s="222"/>
    </row>
    <row r="47" spans="1:10" ht="25.5" customHeight="1" x14ac:dyDescent="0.2">
      <c r="A47" s="132"/>
      <c r="B47" s="140" t="s">
        <v>60</v>
      </c>
      <c r="C47" s="224" t="s">
        <v>61</v>
      </c>
      <c r="D47" s="225"/>
      <c r="E47" s="225"/>
      <c r="F47" s="142" t="s">
        <v>23</v>
      </c>
      <c r="G47" s="143">
        <f>' Pol'!I8</f>
        <v>0</v>
      </c>
      <c r="H47" s="143">
        <f>' Pol'!K8</f>
        <v>0</v>
      </c>
      <c r="I47" s="223"/>
      <c r="J47" s="223"/>
    </row>
    <row r="48" spans="1:10" ht="25.5" customHeight="1" x14ac:dyDescent="0.2">
      <c r="A48" s="132"/>
      <c r="B48" s="134" t="s">
        <v>62</v>
      </c>
      <c r="C48" s="213" t="s">
        <v>63</v>
      </c>
      <c r="D48" s="214"/>
      <c r="E48" s="214"/>
      <c r="F48" s="144" t="s">
        <v>23</v>
      </c>
      <c r="G48" s="145">
        <f>' Pol'!I17</f>
        <v>0</v>
      </c>
      <c r="H48" s="145">
        <f>' Pol'!K17</f>
        <v>0</v>
      </c>
      <c r="I48" s="212"/>
      <c r="J48" s="212"/>
    </row>
    <row r="49" spans="1:10" ht="25.5" customHeight="1" x14ac:dyDescent="0.2">
      <c r="A49" s="132"/>
      <c r="B49" s="134" t="s">
        <v>64</v>
      </c>
      <c r="C49" s="213" t="s">
        <v>65</v>
      </c>
      <c r="D49" s="214"/>
      <c r="E49" s="214"/>
      <c r="F49" s="144" t="s">
        <v>24</v>
      </c>
      <c r="G49" s="145">
        <f>' Pol'!I19</f>
        <v>0</v>
      </c>
      <c r="H49" s="145">
        <f>' Pol'!K19</f>
        <v>0</v>
      </c>
      <c r="I49" s="212"/>
      <c r="J49" s="212"/>
    </row>
    <row r="50" spans="1:10" ht="25.5" customHeight="1" x14ac:dyDescent="0.2">
      <c r="A50" s="132"/>
      <c r="B50" s="134" t="s">
        <v>66</v>
      </c>
      <c r="C50" s="213" t="s">
        <v>67</v>
      </c>
      <c r="D50" s="214"/>
      <c r="E50" s="214"/>
      <c r="F50" s="144" t="s">
        <v>24</v>
      </c>
      <c r="G50" s="145">
        <f>' Pol'!I23</f>
        <v>0</v>
      </c>
      <c r="H50" s="145">
        <f>' Pol'!K23</f>
        <v>0</v>
      </c>
      <c r="I50" s="212"/>
      <c r="J50" s="212"/>
    </row>
    <row r="51" spans="1:10" ht="25.5" customHeight="1" x14ac:dyDescent="0.2">
      <c r="A51" s="132"/>
      <c r="B51" s="134" t="s">
        <v>68</v>
      </c>
      <c r="C51" s="213" t="s">
        <v>69</v>
      </c>
      <c r="D51" s="214"/>
      <c r="E51" s="214"/>
      <c r="F51" s="144" t="s">
        <v>24</v>
      </c>
      <c r="G51" s="145">
        <f>' Pol'!I47</f>
        <v>0</v>
      </c>
      <c r="H51" s="145">
        <f>' Pol'!K47</f>
        <v>0</v>
      </c>
      <c r="I51" s="212"/>
      <c r="J51" s="212"/>
    </row>
    <row r="52" spans="1:10" ht="25.5" customHeight="1" x14ac:dyDescent="0.2">
      <c r="A52" s="132"/>
      <c r="B52" s="134" t="s">
        <v>70</v>
      </c>
      <c r="C52" s="213" t="s">
        <v>71</v>
      </c>
      <c r="D52" s="214"/>
      <c r="E52" s="214"/>
      <c r="F52" s="144" t="s">
        <v>24</v>
      </c>
      <c r="G52" s="145">
        <f>' Pol'!I90</f>
        <v>0</v>
      </c>
      <c r="H52" s="145">
        <f>' Pol'!K90</f>
        <v>0</v>
      </c>
      <c r="I52" s="212"/>
      <c r="J52" s="212"/>
    </row>
    <row r="53" spans="1:10" ht="25.5" customHeight="1" x14ac:dyDescent="0.2">
      <c r="A53" s="132"/>
      <c r="B53" s="134" t="s">
        <v>72</v>
      </c>
      <c r="C53" s="213" t="s">
        <v>73</v>
      </c>
      <c r="D53" s="214"/>
      <c r="E53" s="214"/>
      <c r="F53" s="144" t="s">
        <v>24</v>
      </c>
      <c r="G53" s="145">
        <f>' Pol'!I94</f>
        <v>0</v>
      </c>
      <c r="H53" s="145">
        <f>' Pol'!K94</f>
        <v>0</v>
      </c>
      <c r="I53" s="212"/>
      <c r="J53" s="212"/>
    </row>
    <row r="54" spans="1:10" ht="25.5" customHeight="1" x14ac:dyDescent="0.2">
      <c r="A54" s="132"/>
      <c r="B54" s="141" t="s">
        <v>74</v>
      </c>
      <c r="C54" s="216" t="s">
        <v>75</v>
      </c>
      <c r="D54" s="217"/>
      <c r="E54" s="217"/>
      <c r="F54" s="146" t="s">
        <v>24</v>
      </c>
      <c r="G54" s="147">
        <f>' Pol'!I122</f>
        <v>0</v>
      </c>
      <c r="H54" s="147">
        <f>' Pol'!K122</f>
        <v>0</v>
      </c>
      <c r="I54" s="215"/>
      <c r="J54" s="215"/>
    </row>
    <row r="55" spans="1:10" ht="25.5" customHeight="1" x14ac:dyDescent="0.2">
      <c r="A55" s="133"/>
      <c r="B55" s="137" t="s">
        <v>1</v>
      </c>
      <c r="C55" s="137"/>
      <c r="D55" s="138"/>
      <c r="E55" s="138"/>
      <c r="F55" s="148"/>
      <c r="G55" s="149">
        <f>SUM(G47:G54)</f>
        <v>0</v>
      </c>
      <c r="H55" s="149">
        <f>SUM(H47:H54)</f>
        <v>0</v>
      </c>
      <c r="I55" s="211">
        <f>SUM(I47:I54)</f>
        <v>0</v>
      </c>
      <c r="J55" s="211"/>
    </row>
    <row r="56" spans="1:10" x14ac:dyDescent="0.2">
      <c r="F56" s="150"/>
      <c r="G56" s="103"/>
      <c r="H56" s="150"/>
      <c r="I56" s="103"/>
      <c r="J56" s="103"/>
    </row>
    <row r="57" spans="1:10" x14ac:dyDescent="0.2">
      <c r="F57" s="150"/>
      <c r="G57" s="103"/>
      <c r="H57" s="150"/>
      <c r="I57" s="103"/>
      <c r="J57" s="103"/>
    </row>
    <row r="58" spans="1:10" x14ac:dyDescent="0.2">
      <c r="F58" s="150"/>
      <c r="G58" s="103"/>
      <c r="H58" s="150"/>
      <c r="I58" s="103"/>
      <c r="J5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79</v>
      </c>
    </row>
    <row r="2" spans="1:60" ht="24.95" customHeight="1" x14ac:dyDescent="0.2">
      <c r="A2" s="156" t="s">
        <v>78</v>
      </c>
      <c r="B2" s="154"/>
      <c r="C2" s="256" t="s">
        <v>45</v>
      </c>
      <c r="D2" s="257"/>
      <c r="E2" s="257"/>
      <c r="F2" s="257"/>
      <c r="G2" s="258"/>
      <c r="AE2" t="s">
        <v>80</v>
      </c>
    </row>
    <row r="3" spans="1:60" ht="24.95" hidden="1" customHeight="1" x14ac:dyDescent="0.2">
      <c r="A3" s="157" t="s">
        <v>7</v>
      </c>
      <c r="B3" s="155"/>
      <c r="C3" s="259"/>
      <c r="D3" s="259"/>
      <c r="E3" s="259"/>
      <c r="F3" s="259"/>
      <c r="G3" s="260"/>
      <c r="AE3" t="s">
        <v>81</v>
      </c>
    </row>
    <row r="4" spans="1:60" ht="24.95" hidden="1" customHeight="1" x14ac:dyDescent="0.2">
      <c r="A4" s="157" t="s">
        <v>8</v>
      </c>
      <c r="B4" s="155"/>
      <c r="C4" s="261"/>
      <c r="D4" s="259"/>
      <c r="E4" s="259"/>
      <c r="F4" s="259"/>
      <c r="G4" s="260"/>
      <c r="AE4" t="s">
        <v>82</v>
      </c>
    </row>
    <row r="5" spans="1:60" hidden="1" x14ac:dyDescent="0.2">
      <c r="A5" s="158" t="s">
        <v>83</v>
      </c>
      <c r="B5" s="159"/>
      <c r="C5" s="160"/>
      <c r="D5" s="161"/>
      <c r="E5" s="162"/>
      <c r="F5" s="162"/>
      <c r="G5" s="163"/>
      <c r="AE5" t="s">
        <v>84</v>
      </c>
    </row>
    <row r="6" spans="1:60" x14ac:dyDescent="0.2">
      <c r="D6" s="153"/>
    </row>
    <row r="7" spans="1:60" ht="38.25" x14ac:dyDescent="0.2">
      <c r="A7" s="168" t="s">
        <v>85</v>
      </c>
      <c r="B7" s="169" t="s">
        <v>86</v>
      </c>
      <c r="C7" s="169" t="s">
        <v>87</v>
      </c>
      <c r="D7" s="183" t="s">
        <v>88</v>
      </c>
      <c r="E7" s="168" t="s">
        <v>89</v>
      </c>
      <c r="F7" s="164" t="s">
        <v>90</v>
      </c>
      <c r="G7" s="184" t="s">
        <v>28</v>
      </c>
      <c r="H7" s="185" t="s">
        <v>29</v>
      </c>
      <c r="I7" s="185" t="s">
        <v>91</v>
      </c>
      <c r="J7" s="185" t="s">
        <v>30</v>
      </c>
      <c r="K7" s="185" t="s">
        <v>92</v>
      </c>
      <c r="L7" s="185" t="s">
        <v>93</v>
      </c>
      <c r="M7" s="185" t="s">
        <v>94</v>
      </c>
      <c r="N7" s="185" t="s">
        <v>95</v>
      </c>
      <c r="O7" s="185" t="s">
        <v>96</v>
      </c>
      <c r="P7" s="185" t="s">
        <v>97</v>
      </c>
      <c r="Q7" s="185" t="s">
        <v>98</v>
      </c>
      <c r="R7" s="185" t="s">
        <v>99</v>
      </c>
      <c r="S7" s="185" t="s">
        <v>100</v>
      </c>
      <c r="T7" s="185" t="s">
        <v>101</v>
      </c>
      <c r="U7" s="170" t="s">
        <v>102</v>
      </c>
    </row>
    <row r="8" spans="1:60" x14ac:dyDescent="0.2">
      <c r="A8" s="186" t="s">
        <v>103</v>
      </c>
      <c r="B8" s="187" t="s">
        <v>60</v>
      </c>
      <c r="C8" s="188" t="s">
        <v>61</v>
      </c>
      <c r="D8" s="189"/>
      <c r="E8" s="190"/>
      <c r="F8" s="177"/>
      <c r="G8" s="177">
        <f>SUMIF(AE9:AE16,"&lt;&gt;NOR",G9:G16)</f>
        <v>0</v>
      </c>
      <c r="H8" s="177"/>
      <c r="I8" s="177">
        <f>SUM(I9:I16)</f>
        <v>0</v>
      </c>
      <c r="J8" s="177"/>
      <c r="K8" s="177">
        <f>SUM(K9:K16)</f>
        <v>0</v>
      </c>
      <c r="L8" s="177"/>
      <c r="M8" s="177">
        <f>SUM(M9:M16)</f>
        <v>0</v>
      </c>
      <c r="N8" s="177"/>
      <c r="O8" s="177">
        <f>SUM(O9:O16)</f>
        <v>1.71</v>
      </c>
      <c r="P8" s="177"/>
      <c r="Q8" s="177">
        <f>SUM(Q9:Q16)</f>
        <v>0</v>
      </c>
      <c r="R8" s="177"/>
      <c r="S8" s="177"/>
      <c r="T8" s="191"/>
      <c r="U8" s="177">
        <f>SUM(U9:U16)</f>
        <v>17.190000000000001</v>
      </c>
      <c r="AE8" t="s">
        <v>104</v>
      </c>
    </row>
    <row r="9" spans="1:60" outlineLevel="1" x14ac:dyDescent="0.2">
      <c r="A9" s="166">
        <v>1</v>
      </c>
      <c r="B9" s="171" t="s">
        <v>105</v>
      </c>
      <c r="C9" s="204" t="s">
        <v>106</v>
      </c>
      <c r="D9" s="173" t="s">
        <v>107</v>
      </c>
      <c r="E9" s="175">
        <v>3</v>
      </c>
      <c r="F9" s="178"/>
      <c r="G9" s="179">
        <f t="shared" ref="G9:G16" si="0">ROUND(E9*F9,2)</f>
        <v>0</v>
      </c>
      <c r="H9" s="178"/>
      <c r="I9" s="179">
        <f t="shared" ref="I9:I16" si="1">ROUND(E9*H9,2)</f>
        <v>0</v>
      </c>
      <c r="J9" s="178"/>
      <c r="K9" s="179">
        <f t="shared" ref="K9:K16" si="2">ROUND(E9*J9,2)</f>
        <v>0</v>
      </c>
      <c r="L9" s="179">
        <v>21</v>
      </c>
      <c r="M9" s="179">
        <f t="shared" ref="M9:M16" si="3">G9*(1+L9/100)</f>
        <v>0</v>
      </c>
      <c r="N9" s="179">
        <v>0</v>
      </c>
      <c r="O9" s="179">
        <f t="shared" ref="O9:O16" si="4">ROUND(E9*N9,2)</f>
        <v>0</v>
      </c>
      <c r="P9" s="179">
        <v>0</v>
      </c>
      <c r="Q9" s="179">
        <f t="shared" ref="Q9:Q16" si="5">ROUND(E9*P9,2)</f>
        <v>0</v>
      </c>
      <c r="R9" s="179"/>
      <c r="S9" s="179"/>
      <c r="T9" s="180">
        <v>3.5329999999999999</v>
      </c>
      <c r="U9" s="179">
        <f t="shared" ref="U9:U16" si="6">ROUND(E9*T9,2)</f>
        <v>10.6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108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109</v>
      </c>
      <c r="C10" s="204" t="s">
        <v>110</v>
      </c>
      <c r="D10" s="173" t="s">
        <v>111</v>
      </c>
      <c r="E10" s="175">
        <v>6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9">
        <v>9.8999999999999999E-4</v>
      </c>
      <c r="O10" s="179">
        <f t="shared" si="4"/>
        <v>0.01</v>
      </c>
      <c r="P10" s="179">
        <v>0</v>
      </c>
      <c r="Q10" s="179">
        <f t="shared" si="5"/>
        <v>0</v>
      </c>
      <c r="R10" s="179"/>
      <c r="S10" s="179"/>
      <c r="T10" s="180">
        <v>0.23599999999999999</v>
      </c>
      <c r="U10" s="179">
        <f t="shared" si="6"/>
        <v>1.42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108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112</v>
      </c>
      <c r="C11" s="204" t="s">
        <v>113</v>
      </c>
      <c r="D11" s="173" t="s">
        <v>111</v>
      </c>
      <c r="E11" s="175">
        <v>6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/>
      <c r="T11" s="180">
        <v>7.0000000000000007E-2</v>
      </c>
      <c r="U11" s="179">
        <f t="shared" si="6"/>
        <v>0.42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108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ht="22.5" outlineLevel="1" x14ac:dyDescent="0.2">
      <c r="A12" s="166">
        <v>4</v>
      </c>
      <c r="B12" s="171" t="s">
        <v>114</v>
      </c>
      <c r="C12" s="204" t="s">
        <v>115</v>
      </c>
      <c r="D12" s="173" t="s">
        <v>107</v>
      </c>
      <c r="E12" s="175">
        <v>1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9">
        <v>1.7</v>
      </c>
      <c r="O12" s="179">
        <f t="shared" si="4"/>
        <v>1.7</v>
      </c>
      <c r="P12" s="179">
        <v>0</v>
      </c>
      <c r="Q12" s="179">
        <f t="shared" si="5"/>
        <v>0</v>
      </c>
      <c r="R12" s="179"/>
      <c r="S12" s="179"/>
      <c r="T12" s="180">
        <v>1.587</v>
      </c>
      <c r="U12" s="179">
        <f t="shared" si="6"/>
        <v>1.59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108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116</v>
      </c>
      <c r="C13" s="204" t="s">
        <v>117</v>
      </c>
      <c r="D13" s="173" t="s">
        <v>107</v>
      </c>
      <c r="E13" s="175">
        <v>1.7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1.2390000000000001</v>
      </c>
      <c r="U13" s="179">
        <f t="shared" si="6"/>
        <v>2.11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108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118</v>
      </c>
      <c r="C14" s="204" t="s">
        <v>119</v>
      </c>
      <c r="D14" s="173" t="s">
        <v>107</v>
      </c>
      <c r="E14" s="175">
        <v>3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0.34499999999999997</v>
      </c>
      <c r="U14" s="179">
        <f t="shared" si="6"/>
        <v>1.04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108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ht="22.5" outlineLevel="1" x14ac:dyDescent="0.2">
      <c r="A15" s="166">
        <v>7</v>
      </c>
      <c r="B15" s="171" t="s">
        <v>120</v>
      </c>
      <c r="C15" s="204" t="s">
        <v>121</v>
      </c>
      <c r="D15" s="173" t="s">
        <v>107</v>
      </c>
      <c r="E15" s="175">
        <v>1.3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/>
      <c r="T15" s="180">
        <v>1.0999999999999999E-2</v>
      </c>
      <c r="U15" s="179">
        <f t="shared" si="6"/>
        <v>0.01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108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>
        <v>8</v>
      </c>
      <c r="B16" s="171" t="s">
        <v>122</v>
      </c>
      <c r="C16" s="204" t="s">
        <v>123</v>
      </c>
      <c r="D16" s="173" t="s">
        <v>107</v>
      </c>
      <c r="E16" s="175">
        <v>1.3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/>
      <c r="T16" s="180">
        <v>0</v>
      </c>
      <c r="U16" s="179">
        <f t="shared" si="6"/>
        <v>0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108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x14ac:dyDescent="0.2">
      <c r="A17" s="167" t="s">
        <v>103</v>
      </c>
      <c r="B17" s="172" t="s">
        <v>62</v>
      </c>
      <c r="C17" s="205" t="s">
        <v>63</v>
      </c>
      <c r="D17" s="174"/>
      <c r="E17" s="176"/>
      <c r="F17" s="181"/>
      <c r="G17" s="181">
        <f>SUMIF(AE18:AE18,"&lt;&gt;NOR",G18:G18)</f>
        <v>0</v>
      </c>
      <c r="H17" s="181"/>
      <c r="I17" s="181">
        <f>SUM(I18:I18)</f>
        <v>0</v>
      </c>
      <c r="J17" s="181"/>
      <c r="K17" s="181">
        <f>SUM(K18:K18)</f>
        <v>0</v>
      </c>
      <c r="L17" s="181"/>
      <c r="M17" s="181">
        <f>SUM(M18:M18)</f>
        <v>0</v>
      </c>
      <c r="N17" s="181"/>
      <c r="O17" s="181">
        <f>SUM(O18:O18)</f>
        <v>0.34</v>
      </c>
      <c r="P17" s="181"/>
      <c r="Q17" s="181">
        <f>SUM(Q18:Q18)</f>
        <v>0</v>
      </c>
      <c r="R17" s="181"/>
      <c r="S17" s="181"/>
      <c r="T17" s="182"/>
      <c r="U17" s="181">
        <f>SUM(U18:U18)</f>
        <v>0.51</v>
      </c>
      <c r="AE17" t="s">
        <v>104</v>
      </c>
    </row>
    <row r="18" spans="1:60" ht="22.5" outlineLevel="1" x14ac:dyDescent="0.2">
      <c r="A18" s="166">
        <v>9</v>
      </c>
      <c r="B18" s="171" t="s">
        <v>124</v>
      </c>
      <c r="C18" s="204" t="s">
        <v>125</v>
      </c>
      <c r="D18" s="173" t="s">
        <v>107</v>
      </c>
      <c r="E18" s="175">
        <v>0.3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9">
        <v>1.1322000000000001</v>
      </c>
      <c r="O18" s="179">
        <f>ROUND(E18*N18,2)</f>
        <v>0.34</v>
      </c>
      <c r="P18" s="179">
        <v>0</v>
      </c>
      <c r="Q18" s="179">
        <f>ROUND(E18*P18,2)</f>
        <v>0</v>
      </c>
      <c r="R18" s="179"/>
      <c r="S18" s="179"/>
      <c r="T18" s="180">
        <v>1.6950000000000001</v>
      </c>
      <c r="U18" s="179">
        <f>ROUND(E18*T18,2)</f>
        <v>0.51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108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x14ac:dyDescent="0.2">
      <c r="A19" s="167" t="s">
        <v>103</v>
      </c>
      <c r="B19" s="172" t="s">
        <v>64</v>
      </c>
      <c r="C19" s="205" t="s">
        <v>65</v>
      </c>
      <c r="D19" s="174"/>
      <c r="E19" s="176"/>
      <c r="F19" s="181"/>
      <c r="G19" s="181">
        <f>SUMIF(AE20:AE22,"&lt;&gt;NOR",G20:G22)</f>
        <v>0</v>
      </c>
      <c r="H19" s="181"/>
      <c r="I19" s="181">
        <f>SUM(I20:I22)</f>
        <v>0</v>
      </c>
      <c r="J19" s="181"/>
      <c r="K19" s="181">
        <f>SUM(K20:K22)</f>
        <v>0</v>
      </c>
      <c r="L19" s="181"/>
      <c r="M19" s="181">
        <f>SUM(M20:M22)</f>
        <v>0</v>
      </c>
      <c r="N19" s="181"/>
      <c r="O19" s="181">
        <f>SUM(O20:O22)</f>
        <v>0</v>
      </c>
      <c r="P19" s="181"/>
      <c r="Q19" s="181">
        <f>SUM(Q20:Q22)</f>
        <v>0</v>
      </c>
      <c r="R19" s="181"/>
      <c r="S19" s="181"/>
      <c r="T19" s="182"/>
      <c r="U19" s="181">
        <f>SUM(U20:U22)</f>
        <v>3.35</v>
      </c>
      <c r="AE19" t="s">
        <v>104</v>
      </c>
    </row>
    <row r="20" spans="1:60" ht="22.5" outlineLevel="1" x14ac:dyDescent="0.2">
      <c r="A20" s="166">
        <v>10</v>
      </c>
      <c r="B20" s="171" t="s">
        <v>126</v>
      </c>
      <c r="C20" s="204" t="s">
        <v>127</v>
      </c>
      <c r="D20" s="173" t="s">
        <v>128</v>
      </c>
      <c r="E20" s="175">
        <v>1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9">
        <v>5.0000000000000002E-5</v>
      </c>
      <c r="O20" s="179">
        <f>ROUND(E20*N20,2)</f>
        <v>0</v>
      </c>
      <c r="P20" s="179">
        <v>0</v>
      </c>
      <c r="Q20" s="179">
        <f>ROUND(E20*P20,2)</f>
        <v>0</v>
      </c>
      <c r="R20" s="179"/>
      <c r="S20" s="179"/>
      <c r="T20" s="180">
        <v>0.55000000000000004</v>
      </c>
      <c r="U20" s="179">
        <f>ROUND(E20*T20,2)</f>
        <v>0.55000000000000004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108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ht="22.5" outlineLevel="1" x14ac:dyDescent="0.2">
      <c r="A21" s="166">
        <v>11</v>
      </c>
      <c r="B21" s="171" t="s">
        <v>129</v>
      </c>
      <c r="C21" s="204" t="s">
        <v>130</v>
      </c>
      <c r="D21" s="173" t="s">
        <v>128</v>
      </c>
      <c r="E21" s="175">
        <v>2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79">
        <v>5.0000000000000002E-5</v>
      </c>
      <c r="O21" s="179">
        <f>ROUND(E21*N21,2)</f>
        <v>0</v>
      </c>
      <c r="P21" s="179">
        <v>0</v>
      </c>
      <c r="Q21" s="179">
        <f>ROUND(E21*P21,2)</f>
        <v>0</v>
      </c>
      <c r="R21" s="179"/>
      <c r="S21" s="179"/>
      <c r="T21" s="180">
        <v>0.6</v>
      </c>
      <c r="U21" s="179">
        <f>ROUND(E21*T21,2)</f>
        <v>1.2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108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12</v>
      </c>
      <c r="B22" s="171" t="s">
        <v>131</v>
      </c>
      <c r="C22" s="204" t="s">
        <v>132</v>
      </c>
      <c r="D22" s="173" t="s">
        <v>111</v>
      </c>
      <c r="E22" s="175">
        <v>6</v>
      </c>
      <c r="F22" s="178"/>
      <c r="G22" s="179">
        <f>ROUND(E22*F22,2)</f>
        <v>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0</v>
      </c>
      <c r="N22" s="179">
        <v>5.1000000000000004E-4</v>
      </c>
      <c r="O22" s="179">
        <f>ROUND(E22*N22,2)</f>
        <v>0</v>
      </c>
      <c r="P22" s="179">
        <v>0</v>
      </c>
      <c r="Q22" s="179">
        <f>ROUND(E22*P22,2)</f>
        <v>0</v>
      </c>
      <c r="R22" s="179"/>
      <c r="S22" s="179"/>
      <c r="T22" s="180">
        <v>0.26700000000000002</v>
      </c>
      <c r="U22" s="179">
        <f>ROUND(E22*T22,2)</f>
        <v>1.6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108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x14ac:dyDescent="0.2">
      <c r="A23" s="167" t="s">
        <v>103</v>
      </c>
      <c r="B23" s="172" t="s">
        <v>66</v>
      </c>
      <c r="C23" s="205" t="s">
        <v>67</v>
      </c>
      <c r="D23" s="174"/>
      <c r="E23" s="176"/>
      <c r="F23" s="181"/>
      <c r="G23" s="181">
        <f>SUMIF(AE24:AE46,"&lt;&gt;NOR",G24:G46)</f>
        <v>0</v>
      </c>
      <c r="H23" s="181"/>
      <c r="I23" s="181">
        <f>SUM(I24:I46)</f>
        <v>0</v>
      </c>
      <c r="J23" s="181"/>
      <c r="K23" s="181">
        <f>SUM(K24:K46)</f>
        <v>0</v>
      </c>
      <c r="L23" s="181"/>
      <c r="M23" s="181">
        <f>SUM(M24:M46)</f>
        <v>0</v>
      </c>
      <c r="N23" s="181"/>
      <c r="O23" s="181">
        <f>SUM(O24:O46)</f>
        <v>0.35</v>
      </c>
      <c r="P23" s="181"/>
      <c r="Q23" s="181">
        <f>SUM(Q24:Q46)</f>
        <v>0</v>
      </c>
      <c r="R23" s="181"/>
      <c r="S23" s="181"/>
      <c r="T23" s="182"/>
      <c r="U23" s="181">
        <f>SUM(U24:U46)</f>
        <v>139.72</v>
      </c>
      <c r="AE23" t="s">
        <v>104</v>
      </c>
    </row>
    <row r="24" spans="1:60" outlineLevel="1" x14ac:dyDescent="0.2">
      <c r="A24" s="166">
        <v>13</v>
      </c>
      <c r="B24" s="171" t="s">
        <v>133</v>
      </c>
      <c r="C24" s="204" t="s">
        <v>134</v>
      </c>
      <c r="D24" s="173" t="s">
        <v>135</v>
      </c>
      <c r="E24" s="175">
        <v>10</v>
      </c>
      <c r="F24" s="178"/>
      <c r="G24" s="179">
        <f t="shared" ref="G24:G46" si="7">ROUND(E24*F24,2)</f>
        <v>0</v>
      </c>
      <c r="H24" s="178"/>
      <c r="I24" s="179">
        <f t="shared" ref="I24:I46" si="8">ROUND(E24*H24,2)</f>
        <v>0</v>
      </c>
      <c r="J24" s="178"/>
      <c r="K24" s="179">
        <f t="shared" ref="K24:K46" si="9">ROUND(E24*J24,2)</f>
        <v>0</v>
      </c>
      <c r="L24" s="179">
        <v>21</v>
      </c>
      <c r="M24" s="179">
        <f t="shared" ref="M24:M46" si="10">G24*(1+L24/100)</f>
        <v>0</v>
      </c>
      <c r="N24" s="179">
        <v>1.3500000000000001E-3</v>
      </c>
      <c r="O24" s="179">
        <f t="shared" ref="O24:O46" si="11">ROUND(E24*N24,2)</f>
        <v>0.01</v>
      </c>
      <c r="P24" s="179">
        <v>0</v>
      </c>
      <c r="Q24" s="179">
        <f t="shared" ref="Q24:Q46" si="12">ROUND(E24*P24,2)</f>
        <v>0</v>
      </c>
      <c r="R24" s="179"/>
      <c r="S24" s="179"/>
      <c r="T24" s="180">
        <v>0.84150000000000003</v>
      </c>
      <c r="U24" s="179">
        <f t="shared" ref="U24:U46" si="13">ROUND(E24*T24,2)</f>
        <v>8.42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108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14</v>
      </c>
      <c r="B25" s="171" t="s">
        <v>136</v>
      </c>
      <c r="C25" s="204" t="s">
        <v>137</v>
      </c>
      <c r="D25" s="173" t="s">
        <v>135</v>
      </c>
      <c r="E25" s="175">
        <v>52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21</v>
      </c>
      <c r="M25" s="179">
        <f t="shared" si="10"/>
        <v>0</v>
      </c>
      <c r="N25" s="179">
        <v>2.15E-3</v>
      </c>
      <c r="O25" s="179">
        <f t="shared" si="11"/>
        <v>0.11</v>
      </c>
      <c r="P25" s="179">
        <v>0</v>
      </c>
      <c r="Q25" s="179">
        <f t="shared" si="12"/>
        <v>0</v>
      </c>
      <c r="R25" s="179"/>
      <c r="S25" s="179"/>
      <c r="T25" s="180">
        <v>0.79730000000000001</v>
      </c>
      <c r="U25" s="179">
        <f t="shared" si="13"/>
        <v>41.46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108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15</v>
      </c>
      <c r="B26" s="171" t="s">
        <v>138</v>
      </c>
      <c r="C26" s="204" t="s">
        <v>139</v>
      </c>
      <c r="D26" s="173" t="s">
        <v>135</v>
      </c>
      <c r="E26" s="175">
        <v>8</v>
      </c>
      <c r="F26" s="178"/>
      <c r="G26" s="179">
        <f t="shared" si="7"/>
        <v>0</v>
      </c>
      <c r="H26" s="178"/>
      <c r="I26" s="179">
        <f t="shared" si="8"/>
        <v>0</v>
      </c>
      <c r="J26" s="178"/>
      <c r="K26" s="179">
        <f t="shared" si="9"/>
        <v>0</v>
      </c>
      <c r="L26" s="179">
        <v>21</v>
      </c>
      <c r="M26" s="179">
        <f t="shared" si="10"/>
        <v>0</v>
      </c>
      <c r="N26" s="179">
        <v>4.8999999999999998E-4</v>
      </c>
      <c r="O26" s="179">
        <f t="shared" si="11"/>
        <v>0</v>
      </c>
      <c r="P26" s="179">
        <v>0</v>
      </c>
      <c r="Q26" s="179">
        <f t="shared" si="12"/>
        <v>0</v>
      </c>
      <c r="R26" s="179"/>
      <c r="S26" s="179"/>
      <c r="T26" s="180">
        <v>0.22500000000000001</v>
      </c>
      <c r="U26" s="179">
        <f t="shared" si="13"/>
        <v>1.8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108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66">
        <v>16</v>
      </c>
      <c r="B27" s="171" t="s">
        <v>140</v>
      </c>
      <c r="C27" s="204" t="s">
        <v>141</v>
      </c>
      <c r="D27" s="173" t="s">
        <v>135</v>
      </c>
      <c r="E27" s="175">
        <v>6</v>
      </c>
      <c r="F27" s="178"/>
      <c r="G27" s="179">
        <f t="shared" si="7"/>
        <v>0</v>
      </c>
      <c r="H27" s="178"/>
      <c r="I27" s="179">
        <f t="shared" si="8"/>
        <v>0</v>
      </c>
      <c r="J27" s="178"/>
      <c r="K27" s="179">
        <f t="shared" si="9"/>
        <v>0</v>
      </c>
      <c r="L27" s="179">
        <v>21</v>
      </c>
      <c r="M27" s="179">
        <f t="shared" si="10"/>
        <v>0</v>
      </c>
      <c r="N27" s="179">
        <v>5.9000000000000003E-4</v>
      </c>
      <c r="O27" s="179">
        <f t="shared" si="11"/>
        <v>0</v>
      </c>
      <c r="P27" s="179">
        <v>0</v>
      </c>
      <c r="Q27" s="179">
        <f t="shared" si="12"/>
        <v>0</v>
      </c>
      <c r="R27" s="179"/>
      <c r="S27" s="179"/>
      <c r="T27" s="180">
        <v>0.42830000000000001</v>
      </c>
      <c r="U27" s="179">
        <f t="shared" si="13"/>
        <v>2.57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108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>
        <v>17</v>
      </c>
      <c r="B28" s="171" t="s">
        <v>142</v>
      </c>
      <c r="C28" s="204" t="s">
        <v>143</v>
      </c>
      <c r="D28" s="173" t="s">
        <v>135</v>
      </c>
      <c r="E28" s="175">
        <v>1</v>
      </c>
      <c r="F28" s="178"/>
      <c r="G28" s="179">
        <f t="shared" si="7"/>
        <v>0</v>
      </c>
      <c r="H28" s="178"/>
      <c r="I28" s="179">
        <f t="shared" si="8"/>
        <v>0</v>
      </c>
      <c r="J28" s="178"/>
      <c r="K28" s="179">
        <f t="shared" si="9"/>
        <v>0</v>
      </c>
      <c r="L28" s="179">
        <v>21</v>
      </c>
      <c r="M28" s="179">
        <f t="shared" si="10"/>
        <v>0</v>
      </c>
      <c r="N28" s="179">
        <v>6.6E-4</v>
      </c>
      <c r="O28" s="179">
        <f t="shared" si="11"/>
        <v>0</v>
      </c>
      <c r="P28" s="179">
        <v>0</v>
      </c>
      <c r="Q28" s="179">
        <f t="shared" si="12"/>
        <v>0</v>
      </c>
      <c r="R28" s="179"/>
      <c r="S28" s="179"/>
      <c r="T28" s="180">
        <v>0.45166000000000001</v>
      </c>
      <c r="U28" s="179">
        <f t="shared" si="13"/>
        <v>0.45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108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18</v>
      </c>
      <c r="B29" s="171" t="s">
        <v>144</v>
      </c>
      <c r="C29" s="204" t="s">
        <v>145</v>
      </c>
      <c r="D29" s="173" t="s">
        <v>135</v>
      </c>
      <c r="E29" s="175">
        <v>10</v>
      </c>
      <c r="F29" s="178"/>
      <c r="G29" s="179">
        <f t="shared" si="7"/>
        <v>0</v>
      </c>
      <c r="H29" s="178"/>
      <c r="I29" s="179">
        <f t="shared" si="8"/>
        <v>0</v>
      </c>
      <c r="J29" s="178"/>
      <c r="K29" s="179">
        <f t="shared" si="9"/>
        <v>0</v>
      </c>
      <c r="L29" s="179">
        <v>21</v>
      </c>
      <c r="M29" s="179">
        <f t="shared" si="10"/>
        <v>0</v>
      </c>
      <c r="N29" s="179">
        <v>2.0200000000000001E-3</v>
      </c>
      <c r="O29" s="179">
        <f t="shared" si="11"/>
        <v>0.02</v>
      </c>
      <c r="P29" s="179">
        <v>0</v>
      </c>
      <c r="Q29" s="179">
        <f t="shared" si="12"/>
        <v>0</v>
      </c>
      <c r="R29" s="179"/>
      <c r="S29" s="179"/>
      <c r="T29" s="180">
        <v>1.1733</v>
      </c>
      <c r="U29" s="179">
        <f t="shared" si="13"/>
        <v>11.73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108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19</v>
      </c>
      <c r="B30" s="171" t="s">
        <v>146</v>
      </c>
      <c r="C30" s="204" t="s">
        <v>147</v>
      </c>
      <c r="D30" s="173" t="s">
        <v>128</v>
      </c>
      <c r="E30" s="175">
        <v>5</v>
      </c>
      <c r="F30" s="178"/>
      <c r="G30" s="179">
        <f t="shared" si="7"/>
        <v>0</v>
      </c>
      <c r="H30" s="178"/>
      <c r="I30" s="179">
        <f t="shared" si="8"/>
        <v>0</v>
      </c>
      <c r="J30" s="178"/>
      <c r="K30" s="179">
        <f t="shared" si="9"/>
        <v>0</v>
      </c>
      <c r="L30" s="179">
        <v>21</v>
      </c>
      <c r="M30" s="179">
        <f t="shared" si="10"/>
        <v>0</v>
      </c>
      <c r="N30" s="179">
        <v>5.5000000000000003E-4</v>
      </c>
      <c r="O30" s="179">
        <f t="shared" si="11"/>
        <v>0</v>
      </c>
      <c r="P30" s="179">
        <v>0</v>
      </c>
      <c r="Q30" s="179">
        <f t="shared" si="12"/>
        <v>0</v>
      </c>
      <c r="R30" s="179"/>
      <c r="S30" s="179"/>
      <c r="T30" s="180">
        <v>0.36670000000000003</v>
      </c>
      <c r="U30" s="179">
        <f t="shared" si="13"/>
        <v>1.83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108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ht="22.5" outlineLevel="1" x14ac:dyDescent="0.2">
      <c r="A31" s="166">
        <v>20</v>
      </c>
      <c r="B31" s="171" t="s">
        <v>148</v>
      </c>
      <c r="C31" s="204" t="s">
        <v>149</v>
      </c>
      <c r="D31" s="173" t="s">
        <v>128</v>
      </c>
      <c r="E31" s="175">
        <v>1</v>
      </c>
      <c r="F31" s="178"/>
      <c r="G31" s="179">
        <f t="shared" si="7"/>
        <v>0</v>
      </c>
      <c r="H31" s="178"/>
      <c r="I31" s="179">
        <f t="shared" si="8"/>
        <v>0</v>
      </c>
      <c r="J31" s="178"/>
      <c r="K31" s="179">
        <f t="shared" si="9"/>
        <v>0</v>
      </c>
      <c r="L31" s="179">
        <v>21</v>
      </c>
      <c r="M31" s="179">
        <f t="shared" si="10"/>
        <v>0</v>
      </c>
      <c r="N31" s="179">
        <v>2E-3</v>
      </c>
      <c r="O31" s="179">
        <f t="shared" si="11"/>
        <v>0</v>
      </c>
      <c r="P31" s="179">
        <v>0</v>
      </c>
      <c r="Q31" s="179">
        <f t="shared" si="12"/>
        <v>0</v>
      </c>
      <c r="R31" s="179"/>
      <c r="S31" s="179"/>
      <c r="T31" s="180">
        <v>0.13300000000000001</v>
      </c>
      <c r="U31" s="179">
        <f t="shared" si="13"/>
        <v>0.13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108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21</v>
      </c>
      <c r="B32" s="171" t="s">
        <v>150</v>
      </c>
      <c r="C32" s="204" t="s">
        <v>151</v>
      </c>
      <c r="D32" s="173" t="s">
        <v>128</v>
      </c>
      <c r="E32" s="175">
        <v>7</v>
      </c>
      <c r="F32" s="178"/>
      <c r="G32" s="179">
        <f t="shared" si="7"/>
        <v>0</v>
      </c>
      <c r="H32" s="178"/>
      <c r="I32" s="179">
        <f t="shared" si="8"/>
        <v>0</v>
      </c>
      <c r="J32" s="178"/>
      <c r="K32" s="179">
        <f t="shared" si="9"/>
        <v>0</v>
      </c>
      <c r="L32" s="179">
        <v>21</v>
      </c>
      <c r="M32" s="179">
        <f t="shared" si="10"/>
        <v>0</v>
      </c>
      <c r="N32" s="179">
        <v>0</v>
      </c>
      <c r="O32" s="179">
        <f t="shared" si="11"/>
        <v>0</v>
      </c>
      <c r="P32" s="179">
        <v>0</v>
      </c>
      <c r="Q32" s="179">
        <f t="shared" si="12"/>
        <v>0</v>
      </c>
      <c r="R32" s="179"/>
      <c r="S32" s="179"/>
      <c r="T32" s="180">
        <v>0.157</v>
      </c>
      <c r="U32" s="179">
        <f t="shared" si="13"/>
        <v>1.1000000000000001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108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22</v>
      </c>
      <c r="B33" s="171" t="s">
        <v>152</v>
      </c>
      <c r="C33" s="204" t="s">
        <v>153</v>
      </c>
      <c r="D33" s="173" t="s">
        <v>128</v>
      </c>
      <c r="E33" s="175">
        <v>6</v>
      </c>
      <c r="F33" s="178"/>
      <c r="G33" s="179">
        <f t="shared" si="7"/>
        <v>0</v>
      </c>
      <c r="H33" s="178"/>
      <c r="I33" s="179">
        <f t="shared" si="8"/>
        <v>0</v>
      </c>
      <c r="J33" s="178"/>
      <c r="K33" s="179">
        <f t="shared" si="9"/>
        <v>0</v>
      </c>
      <c r="L33" s="179">
        <v>21</v>
      </c>
      <c r="M33" s="179">
        <f t="shared" si="10"/>
        <v>0</v>
      </c>
      <c r="N33" s="179">
        <v>0</v>
      </c>
      <c r="O33" s="179">
        <f t="shared" si="11"/>
        <v>0</v>
      </c>
      <c r="P33" s="179">
        <v>0</v>
      </c>
      <c r="Q33" s="179">
        <f t="shared" si="12"/>
        <v>0</v>
      </c>
      <c r="R33" s="179"/>
      <c r="S33" s="179"/>
      <c r="T33" s="180">
        <v>0.17399999999999999</v>
      </c>
      <c r="U33" s="179">
        <f t="shared" si="13"/>
        <v>1.04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108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>
        <v>23</v>
      </c>
      <c r="B34" s="171" t="s">
        <v>154</v>
      </c>
      <c r="C34" s="204" t="s">
        <v>155</v>
      </c>
      <c r="D34" s="173" t="s">
        <v>128</v>
      </c>
      <c r="E34" s="175">
        <v>8</v>
      </c>
      <c r="F34" s="178"/>
      <c r="G34" s="179">
        <f t="shared" si="7"/>
        <v>0</v>
      </c>
      <c r="H34" s="178"/>
      <c r="I34" s="179">
        <f t="shared" si="8"/>
        <v>0</v>
      </c>
      <c r="J34" s="178"/>
      <c r="K34" s="179">
        <f t="shared" si="9"/>
        <v>0</v>
      </c>
      <c r="L34" s="179">
        <v>21</v>
      </c>
      <c r="M34" s="179">
        <f t="shared" si="10"/>
        <v>0</v>
      </c>
      <c r="N34" s="179">
        <v>0</v>
      </c>
      <c r="O34" s="179">
        <f t="shared" si="11"/>
        <v>0</v>
      </c>
      <c r="P34" s="179">
        <v>0</v>
      </c>
      <c r="Q34" s="179">
        <f t="shared" si="12"/>
        <v>0</v>
      </c>
      <c r="R34" s="179"/>
      <c r="S34" s="179"/>
      <c r="T34" s="180">
        <v>0.25900000000000001</v>
      </c>
      <c r="U34" s="179">
        <f t="shared" si="13"/>
        <v>2.0699999999999998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108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166">
        <v>24</v>
      </c>
      <c r="B35" s="171" t="s">
        <v>156</v>
      </c>
      <c r="C35" s="204" t="s">
        <v>157</v>
      </c>
      <c r="D35" s="173" t="s">
        <v>135</v>
      </c>
      <c r="E35" s="175">
        <v>0.5</v>
      </c>
      <c r="F35" s="178"/>
      <c r="G35" s="179">
        <f t="shared" si="7"/>
        <v>0</v>
      </c>
      <c r="H35" s="178"/>
      <c r="I35" s="179">
        <f t="shared" si="8"/>
        <v>0</v>
      </c>
      <c r="J35" s="178"/>
      <c r="K35" s="179">
        <f t="shared" si="9"/>
        <v>0</v>
      </c>
      <c r="L35" s="179">
        <v>21</v>
      </c>
      <c r="M35" s="179">
        <f t="shared" si="10"/>
        <v>0</v>
      </c>
      <c r="N35" s="179">
        <v>6.9999999999999999E-4</v>
      </c>
      <c r="O35" s="179">
        <f t="shared" si="11"/>
        <v>0</v>
      </c>
      <c r="P35" s="179">
        <v>0</v>
      </c>
      <c r="Q35" s="179">
        <f t="shared" si="12"/>
        <v>0</v>
      </c>
      <c r="R35" s="179"/>
      <c r="S35" s="179"/>
      <c r="T35" s="180">
        <v>0.45200000000000001</v>
      </c>
      <c r="U35" s="179">
        <f t="shared" si="13"/>
        <v>0.23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108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ht="22.5" outlineLevel="1" x14ac:dyDescent="0.2">
      <c r="A36" s="166">
        <v>25</v>
      </c>
      <c r="B36" s="171" t="s">
        <v>158</v>
      </c>
      <c r="C36" s="204" t="s">
        <v>159</v>
      </c>
      <c r="D36" s="173" t="s">
        <v>135</v>
      </c>
      <c r="E36" s="175">
        <v>1</v>
      </c>
      <c r="F36" s="178"/>
      <c r="G36" s="179">
        <f t="shared" si="7"/>
        <v>0</v>
      </c>
      <c r="H36" s="178"/>
      <c r="I36" s="179">
        <f t="shared" si="8"/>
        <v>0</v>
      </c>
      <c r="J36" s="178"/>
      <c r="K36" s="179">
        <f t="shared" si="9"/>
        <v>0</v>
      </c>
      <c r="L36" s="179">
        <v>21</v>
      </c>
      <c r="M36" s="179">
        <f t="shared" si="10"/>
        <v>0</v>
      </c>
      <c r="N36" s="179">
        <v>4.0000000000000001E-3</v>
      </c>
      <c r="O36" s="179">
        <f t="shared" si="11"/>
        <v>0</v>
      </c>
      <c r="P36" s="179">
        <v>0</v>
      </c>
      <c r="Q36" s="179">
        <f t="shared" si="12"/>
        <v>0</v>
      </c>
      <c r="R36" s="179"/>
      <c r="S36" s="179"/>
      <c r="T36" s="180">
        <v>0.6</v>
      </c>
      <c r="U36" s="179">
        <f t="shared" si="13"/>
        <v>0.6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108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26</v>
      </c>
      <c r="B37" s="171" t="s">
        <v>148</v>
      </c>
      <c r="C37" s="204" t="s">
        <v>160</v>
      </c>
      <c r="D37" s="173" t="s">
        <v>128</v>
      </c>
      <c r="E37" s="175">
        <v>3</v>
      </c>
      <c r="F37" s="178"/>
      <c r="G37" s="179">
        <f t="shared" si="7"/>
        <v>0</v>
      </c>
      <c r="H37" s="178"/>
      <c r="I37" s="179">
        <f t="shared" si="8"/>
        <v>0</v>
      </c>
      <c r="J37" s="178"/>
      <c r="K37" s="179">
        <f t="shared" si="9"/>
        <v>0</v>
      </c>
      <c r="L37" s="179">
        <v>21</v>
      </c>
      <c r="M37" s="179">
        <f t="shared" si="10"/>
        <v>0</v>
      </c>
      <c r="N37" s="179">
        <v>1E-3</v>
      </c>
      <c r="O37" s="179">
        <f t="shared" si="11"/>
        <v>0</v>
      </c>
      <c r="P37" s="179">
        <v>0</v>
      </c>
      <c r="Q37" s="179">
        <f t="shared" si="12"/>
        <v>0</v>
      </c>
      <c r="R37" s="179"/>
      <c r="S37" s="179"/>
      <c r="T37" s="180">
        <v>0</v>
      </c>
      <c r="U37" s="179">
        <f t="shared" si="13"/>
        <v>0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108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27</v>
      </c>
      <c r="B38" s="171" t="s">
        <v>161</v>
      </c>
      <c r="C38" s="204" t="s">
        <v>162</v>
      </c>
      <c r="D38" s="173" t="s">
        <v>135</v>
      </c>
      <c r="E38" s="175">
        <v>3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21</v>
      </c>
      <c r="M38" s="179">
        <f t="shared" si="10"/>
        <v>0</v>
      </c>
      <c r="N38" s="179">
        <v>1.4400000000000001E-3</v>
      </c>
      <c r="O38" s="179">
        <f t="shared" si="11"/>
        <v>0</v>
      </c>
      <c r="P38" s="179">
        <v>0</v>
      </c>
      <c r="Q38" s="179">
        <f t="shared" si="12"/>
        <v>0</v>
      </c>
      <c r="R38" s="179"/>
      <c r="S38" s="179"/>
      <c r="T38" s="180">
        <v>0.66815999999999998</v>
      </c>
      <c r="U38" s="179">
        <f t="shared" si="13"/>
        <v>2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108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28</v>
      </c>
      <c r="B39" s="171" t="s">
        <v>163</v>
      </c>
      <c r="C39" s="204" t="s">
        <v>164</v>
      </c>
      <c r="D39" s="173" t="s">
        <v>135</v>
      </c>
      <c r="E39" s="175">
        <v>8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21</v>
      </c>
      <c r="M39" s="179">
        <f t="shared" si="10"/>
        <v>0</v>
      </c>
      <c r="N39" s="179">
        <v>2.1800000000000001E-3</v>
      </c>
      <c r="O39" s="179">
        <f t="shared" si="11"/>
        <v>0.02</v>
      </c>
      <c r="P39" s="179">
        <v>0</v>
      </c>
      <c r="Q39" s="179">
        <f t="shared" si="12"/>
        <v>0</v>
      </c>
      <c r="R39" s="179"/>
      <c r="S39" s="179"/>
      <c r="T39" s="180">
        <v>0.79666000000000003</v>
      </c>
      <c r="U39" s="179">
        <f t="shared" si="13"/>
        <v>6.37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108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29</v>
      </c>
      <c r="B40" s="171" t="s">
        <v>165</v>
      </c>
      <c r="C40" s="204" t="s">
        <v>166</v>
      </c>
      <c r="D40" s="173" t="s">
        <v>135</v>
      </c>
      <c r="E40" s="175">
        <v>23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21</v>
      </c>
      <c r="M40" s="179">
        <f t="shared" si="10"/>
        <v>0</v>
      </c>
      <c r="N40" s="179">
        <v>2.6800000000000001E-3</v>
      </c>
      <c r="O40" s="179">
        <f t="shared" si="11"/>
        <v>0.06</v>
      </c>
      <c r="P40" s="179">
        <v>0</v>
      </c>
      <c r="Q40" s="179">
        <f t="shared" si="12"/>
        <v>0</v>
      </c>
      <c r="R40" s="179"/>
      <c r="S40" s="179"/>
      <c r="T40" s="180">
        <v>0.82899999999999996</v>
      </c>
      <c r="U40" s="179">
        <f t="shared" si="13"/>
        <v>19.07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108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30</v>
      </c>
      <c r="B41" s="171" t="s">
        <v>167</v>
      </c>
      <c r="C41" s="204" t="s">
        <v>168</v>
      </c>
      <c r="D41" s="173" t="s">
        <v>135</v>
      </c>
      <c r="E41" s="175">
        <v>33</v>
      </c>
      <c r="F41" s="178"/>
      <c r="G41" s="179">
        <f t="shared" si="7"/>
        <v>0</v>
      </c>
      <c r="H41" s="178"/>
      <c r="I41" s="179">
        <f t="shared" si="8"/>
        <v>0</v>
      </c>
      <c r="J41" s="178"/>
      <c r="K41" s="179">
        <f t="shared" si="9"/>
        <v>0</v>
      </c>
      <c r="L41" s="179">
        <v>21</v>
      </c>
      <c r="M41" s="179">
        <f t="shared" si="10"/>
        <v>0</v>
      </c>
      <c r="N41" s="179">
        <v>3.65E-3</v>
      </c>
      <c r="O41" s="179">
        <f t="shared" si="11"/>
        <v>0.12</v>
      </c>
      <c r="P41" s="179">
        <v>0</v>
      </c>
      <c r="Q41" s="179">
        <f t="shared" si="12"/>
        <v>0</v>
      </c>
      <c r="R41" s="179"/>
      <c r="S41" s="179"/>
      <c r="T41" s="180">
        <v>0.84570000000000001</v>
      </c>
      <c r="U41" s="179">
        <f t="shared" si="13"/>
        <v>27.91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108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outlineLevel="1" x14ac:dyDescent="0.2">
      <c r="A42" s="166">
        <v>31</v>
      </c>
      <c r="B42" s="171" t="s">
        <v>169</v>
      </c>
      <c r="C42" s="204" t="s">
        <v>170</v>
      </c>
      <c r="D42" s="173" t="s">
        <v>128</v>
      </c>
      <c r="E42" s="175">
        <v>2</v>
      </c>
      <c r="F42" s="178"/>
      <c r="G42" s="179">
        <f t="shared" si="7"/>
        <v>0</v>
      </c>
      <c r="H42" s="178"/>
      <c r="I42" s="179">
        <f t="shared" si="8"/>
        <v>0</v>
      </c>
      <c r="J42" s="178"/>
      <c r="K42" s="179">
        <f t="shared" si="9"/>
        <v>0</v>
      </c>
      <c r="L42" s="179">
        <v>21</v>
      </c>
      <c r="M42" s="179">
        <f t="shared" si="10"/>
        <v>0</v>
      </c>
      <c r="N42" s="179">
        <v>5.0000000000000001E-3</v>
      </c>
      <c r="O42" s="179">
        <f t="shared" si="11"/>
        <v>0.01</v>
      </c>
      <c r="P42" s="179">
        <v>0</v>
      </c>
      <c r="Q42" s="179">
        <f t="shared" si="12"/>
        <v>0</v>
      </c>
      <c r="R42" s="179"/>
      <c r="S42" s="179"/>
      <c r="T42" s="180">
        <v>0.5333</v>
      </c>
      <c r="U42" s="179">
        <f t="shared" si="13"/>
        <v>1.07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108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ht="22.5" outlineLevel="1" x14ac:dyDescent="0.2">
      <c r="A43" s="166">
        <v>32</v>
      </c>
      <c r="B43" s="171" t="s">
        <v>171</v>
      </c>
      <c r="C43" s="204" t="s">
        <v>172</v>
      </c>
      <c r="D43" s="173" t="s">
        <v>128</v>
      </c>
      <c r="E43" s="175">
        <v>1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21</v>
      </c>
      <c r="M43" s="179">
        <f t="shared" si="10"/>
        <v>0</v>
      </c>
      <c r="N43" s="179">
        <v>7.2000000000000005E-4</v>
      </c>
      <c r="O43" s="179">
        <f t="shared" si="11"/>
        <v>0</v>
      </c>
      <c r="P43" s="179">
        <v>0</v>
      </c>
      <c r="Q43" s="179">
        <f t="shared" si="12"/>
        <v>0</v>
      </c>
      <c r="R43" s="179"/>
      <c r="S43" s="179"/>
      <c r="T43" s="180">
        <v>0.2</v>
      </c>
      <c r="U43" s="179">
        <f t="shared" si="13"/>
        <v>0.2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108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33</v>
      </c>
      <c r="B44" s="171" t="s">
        <v>148</v>
      </c>
      <c r="C44" s="204" t="s">
        <v>173</v>
      </c>
      <c r="D44" s="173" t="s">
        <v>128</v>
      </c>
      <c r="E44" s="175">
        <v>14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21</v>
      </c>
      <c r="M44" s="179">
        <f t="shared" si="10"/>
        <v>0</v>
      </c>
      <c r="N44" s="179">
        <v>2.0000000000000001E-4</v>
      </c>
      <c r="O44" s="179">
        <f t="shared" si="11"/>
        <v>0</v>
      </c>
      <c r="P44" s="179">
        <v>0</v>
      </c>
      <c r="Q44" s="179">
        <f t="shared" si="12"/>
        <v>0</v>
      </c>
      <c r="R44" s="179"/>
      <c r="S44" s="179"/>
      <c r="T44" s="180">
        <v>0</v>
      </c>
      <c r="U44" s="179">
        <f t="shared" si="13"/>
        <v>0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108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34</v>
      </c>
      <c r="B45" s="171" t="s">
        <v>174</v>
      </c>
      <c r="C45" s="204" t="s">
        <v>175</v>
      </c>
      <c r="D45" s="173" t="s">
        <v>135</v>
      </c>
      <c r="E45" s="175">
        <v>154</v>
      </c>
      <c r="F45" s="178"/>
      <c r="G45" s="179">
        <f t="shared" si="7"/>
        <v>0</v>
      </c>
      <c r="H45" s="178"/>
      <c r="I45" s="179">
        <f t="shared" si="8"/>
        <v>0</v>
      </c>
      <c r="J45" s="178"/>
      <c r="K45" s="179">
        <f t="shared" si="9"/>
        <v>0</v>
      </c>
      <c r="L45" s="179">
        <v>21</v>
      </c>
      <c r="M45" s="179">
        <f t="shared" si="10"/>
        <v>0</v>
      </c>
      <c r="N45" s="179">
        <v>0</v>
      </c>
      <c r="O45" s="179">
        <f t="shared" si="11"/>
        <v>0</v>
      </c>
      <c r="P45" s="179">
        <v>0</v>
      </c>
      <c r="Q45" s="179">
        <f t="shared" si="12"/>
        <v>0</v>
      </c>
      <c r="R45" s="179"/>
      <c r="S45" s="179"/>
      <c r="T45" s="180">
        <v>5.8999999999999997E-2</v>
      </c>
      <c r="U45" s="179">
        <f t="shared" si="13"/>
        <v>9.09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108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35</v>
      </c>
      <c r="B46" s="171" t="s">
        <v>176</v>
      </c>
      <c r="C46" s="204" t="s">
        <v>177</v>
      </c>
      <c r="D46" s="173" t="s">
        <v>178</v>
      </c>
      <c r="E46" s="175">
        <v>0.38300000000000001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21</v>
      </c>
      <c r="M46" s="179">
        <f t="shared" si="10"/>
        <v>0</v>
      </c>
      <c r="N46" s="179">
        <v>0</v>
      </c>
      <c r="O46" s="179">
        <f t="shared" si="11"/>
        <v>0</v>
      </c>
      <c r="P46" s="179">
        <v>0</v>
      </c>
      <c r="Q46" s="179">
        <f t="shared" si="12"/>
        <v>0</v>
      </c>
      <c r="R46" s="179"/>
      <c r="S46" s="179"/>
      <c r="T46" s="180">
        <v>1.5229999999999999</v>
      </c>
      <c r="U46" s="179">
        <f t="shared" si="13"/>
        <v>0.57999999999999996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108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x14ac:dyDescent="0.2">
      <c r="A47" s="167" t="s">
        <v>103</v>
      </c>
      <c r="B47" s="172" t="s">
        <v>68</v>
      </c>
      <c r="C47" s="205" t="s">
        <v>69</v>
      </c>
      <c r="D47" s="174"/>
      <c r="E47" s="176"/>
      <c r="F47" s="181"/>
      <c r="G47" s="181">
        <f>SUMIF(AE48:AE89,"&lt;&gt;NOR",G48:G89)</f>
        <v>0</v>
      </c>
      <c r="H47" s="181"/>
      <c r="I47" s="181">
        <f>SUM(I48:I89)</f>
        <v>0</v>
      </c>
      <c r="J47" s="181"/>
      <c r="K47" s="181">
        <f>SUM(K48:K89)</f>
        <v>0</v>
      </c>
      <c r="L47" s="181"/>
      <c r="M47" s="181">
        <f>SUM(M48:M89)</f>
        <v>0</v>
      </c>
      <c r="N47" s="181"/>
      <c r="O47" s="181">
        <f>SUM(O48:O89)</f>
        <v>0.35000000000000003</v>
      </c>
      <c r="P47" s="181"/>
      <c r="Q47" s="181">
        <f>SUM(Q48:Q89)</f>
        <v>0</v>
      </c>
      <c r="R47" s="181"/>
      <c r="S47" s="181"/>
      <c r="T47" s="182"/>
      <c r="U47" s="181">
        <f>SUM(U48:U89)</f>
        <v>190.66000000000003</v>
      </c>
      <c r="AE47" t="s">
        <v>104</v>
      </c>
    </row>
    <row r="48" spans="1:60" ht="22.5" outlineLevel="1" x14ac:dyDescent="0.2">
      <c r="A48" s="166">
        <v>36</v>
      </c>
      <c r="B48" s="171" t="s">
        <v>179</v>
      </c>
      <c r="C48" s="204" t="s">
        <v>180</v>
      </c>
      <c r="D48" s="173" t="s">
        <v>135</v>
      </c>
      <c r="E48" s="175">
        <v>85</v>
      </c>
      <c r="F48" s="178"/>
      <c r="G48" s="179">
        <f t="shared" ref="G48:G89" si="14">ROUND(E48*F48,2)</f>
        <v>0</v>
      </c>
      <c r="H48" s="178"/>
      <c r="I48" s="179">
        <f t="shared" ref="I48:I89" si="15">ROUND(E48*H48,2)</f>
        <v>0</v>
      </c>
      <c r="J48" s="178"/>
      <c r="K48" s="179">
        <f t="shared" ref="K48:K89" si="16">ROUND(E48*J48,2)</f>
        <v>0</v>
      </c>
      <c r="L48" s="179">
        <v>21</v>
      </c>
      <c r="M48" s="179">
        <f t="shared" ref="M48:M89" si="17">G48*(1+L48/100)</f>
        <v>0</v>
      </c>
      <c r="N48" s="179">
        <v>4.2999999999999999E-4</v>
      </c>
      <c r="O48" s="179">
        <f t="shared" ref="O48:O89" si="18">ROUND(E48*N48,2)</f>
        <v>0.04</v>
      </c>
      <c r="P48" s="179">
        <v>0</v>
      </c>
      <c r="Q48" s="179">
        <f t="shared" ref="Q48:Q89" si="19">ROUND(E48*P48,2)</f>
        <v>0</v>
      </c>
      <c r="R48" s="179"/>
      <c r="S48" s="179"/>
      <c r="T48" s="180">
        <v>0.27017000000000002</v>
      </c>
      <c r="U48" s="179">
        <f t="shared" ref="U48:U89" si="20">ROUND(E48*T48,2)</f>
        <v>22.96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108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ht="22.5" outlineLevel="1" x14ac:dyDescent="0.2">
      <c r="A49" s="166">
        <v>37</v>
      </c>
      <c r="B49" s="171" t="s">
        <v>181</v>
      </c>
      <c r="C49" s="204" t="s">
        <v>182</v>
      </c>
      <c r="D49" s="173" t="s">
        <v>135</v>
      </c>
      <c r="E49" s="175">
        <v>106</v>
      </c>
      <c r="F49" s="178"/>
      <c r="G49" s="179">
        <f t="shared" si="14"/>
        <v>0</v>
      </c>
      <c r="H49" s="178"/>
      <c r="I49" s="179">
        <f t="shared" si="15"/>
        <v>0</v>
      </c>
      <c r="J49" s="178"/>
      <c r="K49" s="179">
        <f t="shared" si="16"/>
        <v>0</v>
      </c>
      <c r="L49" s="179">
        <v>21</v>
      </c>
      <c r="M49" s="179">
        <f t="shared" si="17"/>
        <v>0</v>
      </c>
      <c r="N49" s="179">
        <v>5.2999999999999998E-4</v>
      </c>
      <c r="O49" s="179">
        <f t="shared" si="18"/>
        <v>0.06</v>
      </c>
      <c r="P49" s="179">
        <v>0</v>
      </c>
      <c r="Q49" s="179">
        <f t="shared" si="19"/>
        <v>0</v>
      </c>
      <c r="R49" s="179"/>
      <c r="S49" s="179"/>
      <c r="T49" s="180">
        <v>0.29019</v>
      </c>
      <c r="U49" s="179">
        <f t="shared" si="20"/>
        <v>30.76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108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ht="22.5" outlineLevel="1" x14ac:dyDescent="0.2">
      <c r="A50" s="166">
        <v>38</v>
      </c>
      <c r="B50" s="171" t="s">
        <v>183</v>
      </c>
      <c r="C50" s="204" t="s">
        <v>184</v>
      </c>
      <c r="D50" s="173" t="s">
        <v>135</v>
      </c>
      <c r="E50" s="175">
        <v>62</v>
      </c>
      <c r="F50" s="178"/>
      <c r="G50" s="179">
        <f t="shared" si="14"/>
        <v>0</v>
      </c>
      <c r="H50" s="178"/>
      <c r="I50" s="179">
        <f t="shared" si="15"/>
        <v>0</v>
      </c>
      <c r="J50" s="178"/>
      <c r="K50" s="179">
        <f t="shared" si="16"/>
        <v>0</v>
      </c>
      <c r="L50" s="179">
        <v>21</v>
      </c>
      <c r="M50" s="179">
        <f t="shared" si="17"/>
        <v>0</v>
      </c>
      <c r="N50" s="179">
        <v>6.2E-4</v>
      </c>
      <c r="O50" s="179">
        <f t="shared" si="18"/>
        <v>0.04</v>
      </c>
      <c r="P50" s="179">
        <v>0</v>
      </c>
      <c r="Q50" s="179">
        <f t="shared" si="19"/>
        <v>0</v>
      </c>
      <c r="R50" s="179"/>
      <c r="S50" s="179"/>
      <c r="T50" s="180">
        <v>0.34626000000000001</v>
      </c>
      <c r="U50" s="179">
        <f t="shared" si="20"/>
        <v>21.47</v>
      </c>
      <c r="V50" s="165"/>
      <c r="W50" s="165"/>
      <c r="X50" s="165"/>
      <c r="Y50" s="165"/>
      <c r="Z50" s="165"/>
      <c r="AA50" s="165"/>
      <c r="AB50" s="165"/>
      <c r="AC50" s="165"/>
      <c r="AD50" s="165"/>
      <c r="AE50" s="165" t="s">
        <v>108</v>
      </c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</row>
    <row r="51" spans="1:60" ht="22.5" outlineLevel="1" x14ac:dyDescent="0.2">
      <c r="A51" s="166">
        <v>39</v>
      </c>
      <c r="B51" s="171" t="s">
        <v>185</v>
      </c>
      <c r="C51" s="204" t="s">
        <v>186</v>
      </c>
      <c r="D51" s="173" t="s">
        <v>135</v>
      </c>
      <c r="E51" s="175">
        <v>36</v>
      </c>
      <c r="F51" s="178"/>
      <c r="G51" s="179">
        <f t="shared" si="14"/>
        <v>0</v>
      </c>
      <c r="H51" s="178"/>
      <c r="I51" s="179">
        <f t="shared" si="15"/>
        <v>0</v>
      </c>
      <c r="J51" s="178"/>
      <c r="K51" s="179">
        <f t="shared" si="16"/>
        <v>0</v>
      </c>
      <c r="L51" s="179">
        <v>21</v>
      </c>
      <c r="M51" s="179">
        <f t="shared" si="17"/>
        <v>0</v>
      </c>
      <c r="N51" s="179">
        <v>3.2799999999999999E-3</v>
      </c>
      <c r="O51" s="179">
        <f t="shared" si="18"/>
        <v>0.12</v>
      </c>
      <c r="P51" s="179">
        <v>0</v>
      </c>
      <c r="Q51" s="179">
        <f t="shared" si="19"/>
        <v>0</v>
      </c>
      <c r="R51" s="179"/>
      <c r="S51" s="179"/>
      <c r="T51" s="180">
        <v>0.39748</v>
      </c>
      <c r="U51" s="179">
        <f t="shared" si="20"/>
        <v>14.31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108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outlineLevel="1" x14ac:dyDescent="0.2">
      <c r="A52" s="166">
        <v>40</v>
      </c>
      <c r="B52" s="171" t="s">
        <v>187</v>
      </c>
      <c r="C52" s="204" t="s">
        <v>188</v>
      </c>
      <c r="D52" s="173" t="s">
        <v>135</v>
      </c>
      <c r="E52" s="175">
        <v>2</v>
      </c>
      <c r="F52" s="178"/>
      <c r="G52" s="179">
        <f t="shared" si="14"/>
        <v>0</v>
      </c>
      <c r="H52" s="178"/>
      <c r="I52" s="179">
        <f t="shared" si="15"/>
        <v>0</v>
      </c>
      <c r="J52" s="178"/>
      <c r="K52" s="179">
        <f t="shared" si="16"/>
        <v>0</v>
      </c>
      <c r="L52" s="179">
        <v>21</v>
      </c>
      <c r="M52" s="179">
        <f t="shared" si="17"/>
        <v>0</v>
      </c>
      <c r="N52" s="179">
        <v>5.1999999999999995E-4</v>
      </c>
      <c r="O52" s="179">
        <f t="shared" si="18"/>
        <v>0</v>
      </c>
      <c r="P52" s="179">
        <v>0</v>
      </c>
      <c r="Q52" s="179">
        <f t="shared" si="19"/>
        <v>0</v>
      </c>
      <c r="R52" s="179"/>
      <c r="S52" s="179"/>
      <c r="T52" s="180">
        <v>0.73399999999999999</v>
      </c>
      <c r="U52" s="179">
        <f t="shared" si="20"/>
        <v>1.47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108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outlineLevel="1" x14ac:dyDescent="0.2">
      <c r="A53" s="166">
        <v>41</v>
      </c>
      <c r="B53" s="171" t="s">
        <v>189</v>
      </c>
      <c r="C53" s="204" t="s">
        <v>190</v>
      </c>
      <c r="D53" s="173" t="s">
        <v>135</v>
      </c>
      <c r="E53" s="175">
        <v>4</v>
      </c>
      <c r="F53" s="178"/>
      <c r="G53" s="179">
        <f t="shared" si="14"/>
        <v>0</v>
      </c>
      <c r="H53" s="178"/>
      <c r="I53" s="179">
        <f t="shared" si="15"/>
        <v>0</v>
      </c>
      <c r="J53" s="178"/>
      <c r="K53" s="179">
        <f t="shared" si="16"/>
        <v>0</v>
      </c>
      <c r="L53" s="179">
        <v>21</v>
      </c>
      <c r="M53" s="179">
        <f t="shared" si="17"/>
        <v>0</v>
      </c>
      <c r="N53" s="179">
        <v>8.0000000000000004E-4</v>
      </c>
      <c r="O53" s="179">
        <f t="shared" si="18"/>
        <v>0</v>
      </c>
      <c r="P53" s="179">
        <v>0</v>
      </c>
      <c r="Q53" s="179">
        <f t="shared" si="19"/>
        <v>0</v>
      </c>
      <c r="R53" s="179"/>
      <c r="S53" s="179"/>
      <c r="T53" s="180">
        <v>0.85599999999999998</v>
      </c>
      <c r="U53" s="179">
        <f t="shared" si="20"/>
        <v>3.42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108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66">
        <v>42</v>
      </c>
      <c r="B54" s="171" t="s">
        <v>191</v>
      </c>
      <c r="C54" s="204" t="s">
        <v>192</v>
      </c>
      <c r="D54" s="173" t="s">
        <v>135</v>
      </c>
      <c r="E54" s="175">
        <v>31</v>
      </c>
      <c r="F54" s="178"/>
      <c r="G54" s="179">
        <f t="shared" si="14"/>
        <v>0</v>
      </c>
      <c r="H54" s="178"/>
      <c r="I54" s="179">
        <f t="shared" si="15"/>
        <v>0</v>
      </c>
      <c r="J54" s="178"/>
      <c r="K54" s="179">
        <f t="shared" si="16"/>
        <v>0</v>
      </c>
      <c r="L54" s="179">
        <v>21</v>
      </c>
      <c r="M54" s="179">
        <f t="shared" si="17"/>
        <v>0</v>
      </c>
      <c r="N54" s="179">
        <v>3.0000000000000001E-5</v>
      </c>
      <c r="O54" s="179">
        <f t="shared" si="18"/>
        <v>0</v>
      </c>
      <c r="P54" s="179">
        <v>0</v>
      </c>
      <c r="Q54" s="179">
        <f t="shared" si="19"/>
        <v>0</v>
      </c>
      <c r="R54" s="179"/>
      <c r="S54" s="179"/>
      <c r="T54" s="180">
        <v>0.129</v>
      </c>
      <c r="U54" s="179">
        <f t="shared" si="20"/>
        <v>4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108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22.5" outlineLevel="1" x14ac:dyDescent="0.2">
      <c r="A55" s="166">
        <v>43</v>
      </c>
      <c r="B55" s="171" t="s">
        <v>193</v>
      </c>
      <c r="C55" s="204" t="s">
        <v>194</v>
      </c>
      <c r="D55" s="173" t="s">
        <v>135</v>
      </c>
      <c r="E55" s="175">
        <v>42</v>
      </c>
      <c r="F55" s="178"/>
      <c r="G55" s="179">
        <f t="shared" si="14"/>
        <v>0</v>
      </c>
      <c r="H55" s="178"/>
      <c r="I55" s="179">
        <f t="shared" si="15"/>
        <v>0</v>
      </c>
      <c r="J55" s="178"/>
      <c r="K55" s="179">
        <f t="shared" si="16"/>
        <v>0</v>
      </c>
      <c r="L55" s="179">
        <v>21</v>
      </c>
      <c r="M55" s="179">
        <f t="shared" si="17"/>
        <v>0</v>
      </c>
      <c r="N55" s="179">
        <v>4.0000000000000003E-5</v>
      </c>
      <c r="O55" s="179">
        <f t="shared" si="18"/>
        <v>0</v>
      </c>
      <c r="P55" s="179">
        <v>0</v>
      </c>
      <c r="Q55" s="179">
        <f t="shared" si="19"/>
        <v>0</v>
      </c>
      <c r="R55" s="179"/>
      <c r="S55" s="179"/>
      <c r="T55" s="180">
        <v>0.129</v>
      </c>
      <c r="U55" s="179">
        <f t="shared" si="20"/>
        <v>5.42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108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166">
        <v>44</v>
      </c>
      <c r="B56" s="171" t="s">
        <v>195</v>
      </c>
      <c r="C56" s="204" t="s">
        <v>196</v>
      </c>
      <c r="D56" s="173" t="s">
        <v>135</v>
      </c>
      <c r="E56" s="175">
        <v>59</v>
      </c>
      <c r="F56" s="178"/>
      <c r="G56" s="179">
        <f t="shared" si="14"/>
        <v>0</v>
      </c>
      <c r="H56" s="178"/>
      <c r="I56" s="179">
        <f t="shared" si="15"/>
        <v>0</v>
      </c>
      <c r="J56" s="178"/>
      <c r="K56" s="179">
        <f t="shared" si="16"/>
        <v>0</v>
      </c>
      <c r="L56" s="179">
        <v>21</v>
      </c>
      <c r="M56" s="179">
        <f t="shared" si="17"/>
        <v>0</v>
      </c>
      <c r="N56" s="179">
        <v>4.0000000000000003E-5</v>
      </c>
      <c r="O56" s="179">
        <f t="shared" si="18"/>
        <v>0</v>
      </c>
      <c r="P56" s="179">
        <v>0</v>
      </c>
      <c r="Q56" s="179">
        <f t="shared" si="19"/>
        <v>0</v>
      </c>
      <c r="R56" s="179"/>
      <c r="S56" s="179"/>
      <c r="T56" s="180">
        <v>0.14199999999999999</v>
      </c>
      <c r="U56" s="179">
        <f t="shared" si="20"/>
        <v>8.3800000000000008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108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ht="22.5" outlineLevel="1" x14ac:dyDescent="0.2">
      <c r="A57" s="166">
        <v>45</v>
      </c>
      <c r="B57" s="171" t="s">
        <v>197</v>
      </c>
      <c r="C57" s="204" t="s">
        <v>198</v>
      </c>
      <c r="D57" s="173" t="s">
        <v>135</v>
      </c>
      <c r="E57" s="175">
        <v>36</v>
      </c>
      <c r="F57" s="178"/>
      <c r="G57" s="179">
        <f t="shared" si="14"/>
        <v>0</v>
      </c>
      <c r="H57" s="178"/>
      <c r="I57" s="179">
        <f t="shared" si="15"/>
        <v>0</v>
      </c>
      <c r="J57" s="178"/>
      <c r="K57" s="179">
        <f t="shared" si="16"/>
        <v>0</v>
      </c>
      <c r="L57" s="179">
        <v>21</v>
      </c>
      <c r="M57" s="179">
        <f t="shared" si="17"/>
        <v>0</v>
      </c>
      <c r="N57" s="179">
        <v>1.1E-4</v>
      </c>
      <c r="O57" s="179">
        <f t="shared" si="18"/>
        <v>0</v>
      </c>
      <c r="P57" s="179">
        <v>0</v>
      </c>
      <c r="Q57" s="179">
        <f t="shared" si="19"/>
        <v>0</v>
      </c>
      <c r="R57" s="179"/>
      <c r="S57" s="179"/>
      <c r="T57" s="180">
        <v>0.17</v>
      </c>
      <c r="U57" s="179">
        <f t="shared" si="20"/>
        <v>6.12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108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22.5" outlineLevel="1" x14ac:dyDescent="0.2">
      <c r="A58" s="166">
        <v>46</v>
      </c>
      <c r="B58" s="171" t="s">
        <v>199</v>
      </c>
      <c r="C58" s="204" t="s">
        <v>200</v>
      </c>
      <c r="D58" s="173" t="s">
        <v>135</v>
      </c>
      <c r="E58" s="175">
        <v>38</v>
      </c>
      <c r="F58" s="178"/>
      <c r="G58" s="179">
        <f t="shared" si="14"/>
        <v>0</v>
      </c>
      <c r="H58" s="178"/>
      <c r="I58" s="179">
        <f t="shared" si="15"/>
        <v>0</v>
      </c>
      <c r="J58" s="178"/>
      <c r="K58" s="179">
        <f t="shared" si="16"/>
        <v>0</v>
      </c>
      <c r="L58" s="179">
        <v>21</v>
      </c>
      <c r="M58" s="179">
        <f t="shared" si="17"/>
        <v>0</v>
      </c>
      <c r="N58" s="179">
        <v>3.0000000000000001E-5</v>
      </c>
      <c r="O58" s="179">
        <f t="shared" si="18"/>
        <v>0</v>
      </c>
      <c r="P58" s="179">
        <v>0</v>
      </c>
      <c r="Q58" s="179">
        <f t="shared" si="19"/>
        <v>0</v>
      </c>
      <c r="R58" s="179"/>
      <c r="S58" s="179"/>
      <c r="T58" s="180">
        <v>0.129</v>
      </c>
      <c r="U58" s="179">
        <f t="shared" si="20"/>
        <v>4.9000000000000004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108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ht="22.5" outlineLevel="1" x14ac:dyDescent="0.2">
      <c r="A59" s="166">
        <v>47</v>
      </c>
      <c r="B59" s="171" t="s">
        <v>201</v>
      </c>
      <c r="C59" s="204" t="s">
        <v>202</v>
      </c>
      <c r="D59" s="173" t="s">
        <v>135</v>
      </c>
      <c r="E59" s="175">
        <v>26</v>
      </c>
      <c r="F59" s="178"/>
      <c r="G59" s="179">
        <f t="shared" si="14"/>
        <v>0</v>
      </c>
      <c r="H59" s="178"/>
      <c r="I59" s="179">
        <f t="shared" si="15"/>
        <v>0</v>
      </c>
      <c r="J59" s="178"/>
      <c r="K59" s="179">
        <f t="shared" si="16"/>
        <v>0</v>
      </c>
      <c r="L59" s="179">
        <v>21</v>
      </c>
      <c r="M59" s="179">
        <f t="shared" si="17"/>
        <v>0</v>
      </c>
      <c r="N59" s="179">
        <v>5.0000000000000002E-5</v>
      </c>
      <c r="O59" s="179">
        <f t="shared" si="18"/>
        <v>0</v>
      </c>
      <c r="P59" s="179">
        <v>0</v>
      </c>
      <c r="Q59" s="179">
        <f t="shared" si="19"/>
        <v>0</v>
      </c>
      <c r="R59" s="179"/>
      <c r="S59" s="179"/>
      <c r="T59" s="180">
        <v>0.129</v>
      </c>
      <c r="U59" s="179">
        <f t="shared" si="20"/>
        <v>3.35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108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ht="22.5" outlineLevel="1" x14ac:dyDescent="0.2">
      <c r="A60" s="166">
        <v>48</v>
      </c>
      <c r="B60" s="171" t="s">
        <v>203</v>
      </c>
      <c r="C60" s="204" t="s">
        <v>204</v>
      </c>
      <c r="D60" s="173" t="s">
        <v>135</v>
      </c>
      <c r="E60" s="175">
        <v>16</v>
      </c>
      <c r="F60" s="178"/>
      <c r="G60" s="179">
        <f t="shared" si="14"/>
        <v>0</v>
      </c>
      <c r="H60" s="178"/>
      <c r="I60" s="179">
        <f t="shared" si="15"/>
        <v>0</v>
      </c>
      <c r="J60" s="178"/>
      <c r="K60" s="179">
        <f t="shared" si="16"/>
        <v>0</v>
      </c>
      <c r="L60" s="179">
        <v>21</v>
      </c>
      <c r="M60" s="179">
        <f t="shared" si="17"/>
        <v>0</v>
      </c>
      <c r="N60" s="179">
        <v>4.0000000000000003E-5</v>
      </c>
      <c r="O60" s="179">
        <f t="shared" si="18"/>
        <v>0</v>
      </c>
      <c r="P60" s="179">
        <v>0</v>
      </c>
      <c r="Q60" s="179">
        <f t="shared" si="19"/>
        <v>0</v>
      </c>
      <c r="R60" s="179"/>
      <c r="S60" s="179"/>
      <c r="T60" s="180">
        <v>0.129</v>
      </c>
      <c r="U60" s="179">
        <f t="shared" si="20"/>
        <v>2.06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108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ht="22.5" outlineLevel="1" x14ac:dyDescent="0.2">
      <c r="A61" s="166">
        <v>49</v>
      </c>
      <c r="B61" s="171" t="s">
        <v>205</v>
      </c>
      <c r="C61" s="204" t="s">
        <v>206</v>
      </c>
      <c r="D61" s="173" t="s">
        <v>135</v>
      </c>
      <c r="E61" s="175">
        <v>38</v>
      </c>
      <c r="F61" s="178"/>
      <c r="G61" s="179">
        <f t="shared" si="14"/>
        <v>0</v>
      </c>
      <c r="H61" s="178"/>
      <c r="I61" s="179">
        <f t="shared" si="15"/>
        <v>0</v>
      </c>
      <c r="J61" s="178"/>
      <c r="K61" s="179">
        <f t="shared" si="16"/>
        <v>0</v>
      </c>
      <c r="L61" s="179">
        <v>21</v>
      </c>
      <c r="M61" s="179">
        <f t="shared" si="17"/>
        <v>0</v>
      </c>
      <c r="N61" s="179">
        <v>5.0000000000000002E-5</v>
      </c>
      <c r="O61" s="179">
        <f t="shared" si="18"/>
        <v>0</v>
      </c>
      <c r="P61" s="179">
        <v>0</v>
      </c>
      <c r="Q61" s="179">
        <f t="shared" si="19"/>
        <v>0</v>
      </c>
      <c r="R61" s="179"/>
      <c r="S61" s="179"/>
      <c r="T61" s="180">
        <v>0.129</v>
      </c>
      <c r="U61" s="179">
        <f t="shared" si="20"/>
        <v>4.9000000000000004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108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ht="22.5" outlineLevel="1" x14ac:dyDescent="0.2">
      <c r="A62" s="166">
        <v>50</v>
      </c>
      <c r="B62" s="171" t="s">
        <v>207</v>
      </c>
      <c r="C62" s="204" t="s">
        <v>208</v>
      </c>
      <c r="D62" s="173" t="s">
        <v>135</v>
      </c>
      <c r="E62" s="175">
        <v>3</v>
      </c>
      <c r="F62" s="178"/>
      <c r="G62" s="179">
        <f t="shared" si="14"/>
        <v>0</v>
      </c>
      <c r="H62" s="178"/>
      <c r="I62" s="179">
        <f t="shared" si="15"/>
        <v>0</v>
      </c>
      <c r="J62" s="178"/>
      <c r="K62" s="179">
        <f t="shared" si="16"/>
        <v>0</v>
      </c>
      <c r="L62" s="179">
        <v>21</v>
      </c>
      <c r="M62" s="179">
        <f t="shared" si="17"/>
        <v>0</v>
      </c>
      <c r="N62" s="179">
        <v>6.9999999999999994E-5</v>
      </c>
      <c r="O62" s="179">
        <f t="shared" si="18"/>
        <v>0</v>
      </c>
      <c r="P62" s="179">
        <v>0</v>
      </c>
      <c r="Q62" s="179">
        <f t="shared" si="19"/>
        <v>0</v>
      </c>
      <c r="R62" s="179"/>
      <c r="S62" s="179"/>
      <c r="T62" s="180">
        <v>0.14199999999999999</v>
      </c>
      <c r="U62" s="179">
        <f t="shared" si="20"/>
        <v>0.43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108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ht="22.5" outlineLevel="1" x14ac:dyDescent="0.2">
      <c r="A63" s="166">
        <v>51</v>
      </c>
      <c r="B63" s="171" t="s">
        <v>148</v>
      </c>
      <c r="C63" s="204" t="s">
        <v>209</v>
      </c>
      <c r="D63" s="173" t="s">
        <v>111</v>
      </c>
      <c r="E63" s="175">
        <v>21</v>
      </c>
      <c r="F63" s="178"/>
      <c r="G63" s="179">
        <f t="shared" si="14"/>
        <v>0</v>
      </c>
      <c r="H63" s="178"/>
      <c r="I63" s="179">
        <f t="shared" si="15"/>
        <v>0</v>
      </c>
      <c r="J63" s="178"/>
      <c r="K63" s="179">
        <f t="shared" si="16"/>
        <v>0</v>
      </c>
      <c r="L63" s="179">
        <v>21</v>
      </c>
      <c r="M63" s="179">
        <f t="shared" si="17"/>
        <v>0</v>
      </c>
      <c r="N63" s="179">
        <v>0</v>
      </c>
      <c r="O63" s="179">
        <f t="shared" si="18"/>
        <v>0</v>
      </c>
      <c r="P63" s="179">
        <v>0</v>
      </c>
      <c r="Q63" s="179">
        <f t="shared" si="19"/>
        <v>0</v>
      </c>
      <c r="R63" s="179"/>
      <c r="S63" s="179"/>
      <c r="T63" s="180">
        <v>0</v>
      </c>
      <c r="U63" s="179">
        <f t="shared" si="20"/>
        <v>0</v>
      </c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108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66">
        <v>52</v>
      </c>
      <c r="B64" s="171" t="s">
        <v>148</v>
      </c>
      <c r="C64" s="204" t="s">
        <v>210</v>
      </c>
      <c r="D64" s="173" t="s">
        <v>135</v>
      </c>
      <c r="E64" s="175">
        <v>3</v>
      </c>
      <c r="F64" s="178"/>
      <c r="G64" s="179">
        <f t="shared" si="14"/>
        <v>0</v>
      </c>
      <c r="H64" s="178"/>
      <c r="I64" s="179">
        <f t="shared" si="15"/>
        <v>0</v>
      </c>
      <c r="J64" s="178"/>
      <c r="K64" s="179">
        <f t="shared" si="16"/>
        <v>0</v>
      </c>
      <c r="L64" s="179">
        <v>21</v>
      </c>
      <c r="M64" s="179">
        <f t="shared" si="17"/>
        <v>0</v>
      </c>
      <c r="N64" s="179">
        <v>0</v>
      </c>
      <c r="O64" s="179">
        <f t="shared" si="18"/>
        <v>0</v>
      </c>
      <c r="P64" s="179">
        <v>0</v>
      </c>
      <c r="Q64" s="179">
        <f t="shared" si="19"/>
        <v>0</v>
      </c>
      <c r="R64" s="179"/>
      <c r="S64" s="179"/>
      <c r="T64" s="180">
        <v>0</v>
      </c>
      <c r="U64" s="179">
        <f t="shared" si="20"/>
        <v>0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108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>
        <v>53</v>
      </c>
      <c r="B65" s="171" t="s">
        <v>211</v>
      </c>
      <c r="C65" s="204" t="s">
        <v>212</v>
      </c>
      <c r="D65" s="173" t="s">
        <v>128</v>
      </c>
      <c r="E65" s="175">
        <v>10</v>
      </c>
      <c r="F65" s="178"/>
      <c r="G65" s="179">
        <f t="shared" si="14"/>
        <v>0</v>
      </c>
      <c r="H65" s="178"/>
      <c r="I65" s="179">
        <f t="shared" si="15"/>
        <v>0</v>
      </c>
      <c r="J65" s="178"/>
      <c r="K65" s="179">
        <f t="shared" si="16"/>
        <v>0</v>
      </c>
      <c r="L65" s="179">
        <v>21</v>
      </c>
      <c r="M65" s="179">
        <f t="shared" si="17"/>
        <v>0</v>
      </c>
      <c r="N65" s="179">
        <v>1.3999999999999999E-4</v>
      </c>
      <c r="O65" s="179">
        <f t="shared" si="18"/>
        <v>0</v>
      </c>
      <c r="P65" s="179">
        <v>0</v>
      </c>
      <c r="Q65" s="179">
        <f t="shared" si="19"/>
        <v>0</v>
      </c>
      <c r="R65" s="179"/>
      <c r="S65" s="179"/>
      <c r="T65" s="180">
        <v>0.16500000000000001</v>
      </c>
      <c r="U65" s="179">
        <f t="shared" si="20"/>
        <v>1.65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108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66">
        <v>54</v>
      </c>
      <c r="B66" s="171" t="s">
        <v>213</v>
      </c>
      <c r="C66" s="204" t="s">
        <v>214</v>
      </c>
      <c r="D66" s="173" t="s">
        <v>128</v>
      </c>
      <c r="E66" s="175">
        <v>11</v>
      </c>
      <c r="F66" s="178"/>
      <c r="G66" s="179">
        <f t="shared" si="14"/>
        <v>0</v>
      </c>
      <c r="H66" s="178"/>
      <c r="I66" s="179">
        <f t="shared" si="15"/>
        <v>0</v>
      </c>
      <c r="J66" s="178"/>
      <c r="K66" s="179">
        <f t="shared" si="16"/>
        <v>0</v>
      </c>
      <c r="L66" s="179">
        <v>21</v>
      </c>
      <c r="M66" s="179">
        <f t="shared" si="17"/>
        <v>0</v>
      </c>
      <c r="N66" s="179">
        <v>2.0000000000000001E-4</v>
      </c>
      <c r="O66" s="179">
        <f t="shared" si="18"/>
        <v>0</v>
      </c>
      <c r="P66" s="179">
        <v>0</v>
      </c>
      <c r="Q66" s="179">
        <f t="shared" si="19"/>
        <v>0</v>
      </c>
      <c r="R66" s="179"/>
      <c r="S66" s="179"/>
      <c r="T66" s="180">
        <v>0.20699999999999999</v>
      </c>
      <c r="U66" s="179">
        <f t="shared" si="20"/>
        <v>2.2799999999999998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108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66">
        <v>55</v>
      </c>
      <c r="B67" s="171" t="s">
        <v>215</v>
      </c>
      <c r="C67" s="204" t="s">
        <v>216</v>
      </c>
      <c r="D67" s="173" t="s">
        <v>128</v>
      </c>
      <c r="E67" s="175">
        <v>2</v>
      </c>
      <c r="F67" s="178"/>
      <c r="G67" s="179">
        <f t="shared" si="14"/>
        <v>0</v>
      </c>
      <c r="H67" s="178"/>
      <c r="I67" s="179">
        <f t="shared" si="15"/>
        <v>0</v>
      </c>
      <c r="J67" s="178"/>
      <c r="K67" s="179">
        <f t="shared" si="16"/>
        <v>0</v>
      </c>
      <c r="L67" s="179">
        <v>21</v>
      </c>
      <c r="M67" s="179">
        <f t="shared" si="17"/>
        <v>0</v>
      </c>
      <c r="N67" s="179">
        <v>5.1999999999999995E-4</v>
      </c>
      <c r="O67" s="179">
        <f t="shared" si="18"/>
        <v>0</v>
      </c>
      <c r="P67" s="179">
        <v>0</v>
      </c>
      <c r="Q67" s="179">
        <f t="shared" si="19"/>
        <v>0</v>
      </c>
      <c r="R67" s="179"/>
      <c r="S67" s="179"/>
      <c r="T67" s="180">
        <v>0.26900000000000002</v>
      </c>
      <c r="U67" s="179">
        <f t="shared" si="20"/>
        <v>0.54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108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66">
        <v>56</v>
      </c>
      <c r="B68" s="171" t="s">
        <v>217</v>
      </c>
      <c r="C68" s="204" t="s">
        <v>218</v>
      </c>
      <c r="D68" s="173" t="s">
        <v>128</v>
      </c>
      <c r="E68" s="175">
        <v>1</v>
      </c>
      <c r="F68" s="178"/>
      <c r="G68" s="179">
        <f t="shared" si="14"/>
        <v>0</v>
      </c>
      <c r="H68" s="178"/>
      <c r="I68" s="179">
        <f t="shared" si="15"/>
        <v>0</v>
      </c>
      <c r="J68" s="178"/>
      <c r="K68" s="179">
        <f t="shared" si="16"/>
        <v>0</v>
      </c>
      <c r="L68" s="179">
        <v>21</v>
      </c>
      <c r="M68" s="179">
        <f t="shared" si="17"/>
        <v>0</v>
      </c>
      <c r="N68" s="179">
        <v>5.1999999999999995E-4</v>
      </c>
      <c r="O68" s="179">
        <f t="shared" si="18"/>
        <v>0</v>
      </c>
      <c r="P68" s="179">
        <v>0</v>
      </c>
      <c r="Q68" s="179">
        <f t="shared" si="19"/>
        <v>0</v>
      </c>
      <c r="R68" s="179"/>
      <c r="S68" s="179"/>
      <c r="T68" s="180">
        <v>0.22700000000000001</v>
      </c>
      <c r="U68" s="179">
        <f t="shared" si="20"/>
        <v>0.23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108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57</v>
      </c>
      <c r="B69" s="171" t="s">
        <v>219</v>
      </c>
      <c r="C69" s="204" t="s">
        <v>220</v>
      </c>
      <c r="D69" s="173" t="s">
        <v>128</v>
      </c>
      <c r="E69" s="175">
        <v>10</v>
      </c>
      <c r="F69" s="178"/>
      <c r="G69" s="179">
        <f t="shared" si="14"/>
        <v>0</v>
      </c>
      <c r="H69" s="178"/>
      <c r="I69" s="179">
        <f t="shared" si="15"/>
        <v>0</v>
      </c>
      <c r="J69" s="178"/>
      <c r="K69" s="179">
        <f t="shared" si="16"/>
        <v>0</v>
      </c>
      <c r="L69" s="179">
        <v>21</v>
      </c>
      <c r="M69" s="179">
        <f t="shared" si="17"/>
        <v>0</v>
      </c>
      <c r="N69" s="179">
        <v>6.3000000000000003E-4</v>
      </c>
      <c r="O69" s="179">
        <f t="shared" si="18"/>
        <v>0.01</v>
      </c>
      <c r="P69" s="179">
        <v>0</v>
      </c>
      <c r="Q69" s="179">
        <f t="shared" si="19"/>
        <v>0</v>
      </c>
      <c r="R69" s="179"/>
      <c r="S69" s="179"/>
      <c r="T69" s="180">
        <v>0.27200000000000002</v>
      </c>
      <c r="U69" s="179">
        <f t="shared" si="20"/>
        <v>2.72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108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58</v>
      </c>
      <c r="B70" s="171" t="s">
        <v>221</v>
      </c>
      <c r="C70" s="204" t="s">
        <v>222</v>
      </c>
      <c r="D70" s="173" t="s">
        <v>223</v>
      </c>
      <c r="E70" s="175">
        <v>11</v>
      </c>
      <c r="F70" s="178"/>
      <c r="G70" s="179">
        <f t="shared" si="14"/>
        <v>0</v>
      </c>
      <c r="H70" s="178"/>
      <c r="I70" s="179">
        <f t="shared" si="15"/>
        <v>0</v>
      </c>
      <c r="J70" s="178"/>
      <c r="K70" s="179">
        <f t="shared" si="16"/>
        <v>0</v>
      </c>
      <c r="L70" s="179">
        <v>21</v>
      </c>
      <c r="M70" s="179">
        <f t="shared" si="17"/>
        <v>0</v>
      </c>
      <c r="N70" s="179">
        <v>1.48E-3</v>
      </c>
      <c r="O70" s="179">
        <f t="shared" si="18"/>
        <v>0.02</v>
      </c>
      <c r="P70" s="179">
        <v>0</v>
      </c>
      <c r="Q70" s="179">
        <f t="shared" si="19"/>
        <v>0</v>
      </c>
      <c r="R70" s="179"/>
      <c r="S70" s="179"/>
      <c r="T70" s="180">
        <v>0.54</v>
      </c>
      <c r="U70" s="179">
        <f t="shared" si="20"/>
        <v>5.94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108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59</v>
      </c>
      <c r="B71" s="171" t="s">
        <v>148</v>
      </c>
      <c r="C71" s="204" t="s">
        <v>224</v>
      </c>
      <c r="D71" s="173" t="s">
        <v>128</v>
      </c>
      <c r="E71" s="175">
        <v>1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21</v>
      </c>
      <c r="M71" s="179">
        <f t="shared" si="17"/>
        <v>0</v>
      </c>
      <c r="N71" s="179">
        <v>3.0000000000000001E-3</v>
      </c>
      <c r="O71" s="179">
        <f t="shared" si="18"/>
        <v>0</v>
      </c>
      <c r="P71" s="179">
        <v>0</v>
      </c>
      <c r="Q71" s="179">
        <f t="shared" si="19"/>
        <v>0</v>
      </c>
      <c r="R71" s="179"/>
      <c r="S71" s="179"/>
      <c r="T71" s="180">
        <v>0</v>
      </c>
      <c r="U71" s="179">
        <f t="shared" si="20"/>
        <v>0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108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66">
        <v>60</v>
      </c>
      <c r="B72" s="171" t="s">
        <v>148</v>
      </c>
      <c r="C72" s="204" t="s">
        <v>225</v>
      </c>
      <c r="D72" s="173" t="s">
        <v>128</v>
      </c>
      <c r="E72" s="175">
        <v>1</v>
      </c>
      <c r="F72" s="178"/>
      <c r="G72" s="179">
        <f t="shared" si="14"/>
        <v>0</v>
      </c>
      <c r="H72" s="178"/>
      <c r="I72" s="179">
        <f t="shared" si="15"/>
        <v>0</v>
      </c>
      <c r="J72" s="178"/>
      <c r="K72" s="179">
        <f t="shared" si="16"/>
        <v>0</v>
      </c>
      <c r="L72" s="179">
        <v>21</v>
      </c>
      <c r="M72" s="179">
        <f t="shared" si="17"/>
        <v>0</v>
      </c>
      <c r="N72" s="179">
        <v>5.0000000000000001E-4</v>
      </c>
      <c r="O72" s="179">
        <f t="shared" si="18"/>
        <v>0</v>
      </c>
      <c r="P72" s="179">
        <v>0</v>
      </c>
      <c r="Q72" s="179">
        <f t="shared" si="19"/>
        <v>0</v>
      </c>
      <c r="R72" s="179"/>
      <c r="S72" s="179"/>
      <c r="T72" s="180">
        <v>0</v>
      </c>
      <c r="U72" s="179">
        <f t="shared" si="20"/>
        <v>0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108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66">
        <v>61</v>
      </c>
      <c r="B73" s="171" t="s">
        <v>226</v>
      </c>
      <c r="C73" s="204" t="s">
        <v>227</v>
      </c>
      <c r="D73" s="173" t="s">
        <v>128</v>
      </c>
      <c r="E73" s="175">
        <v>19</v>
      </c>
      <c r="F73" s="178"/>
      <c r="G73" s="179">
        <f t="shared" si="14"/>
        <v>0</v>
      </c>
      <c r="H73" s="178"/>
      <c r="I73" s="179">
        <f t="shared" si="15"/>
        <v>0</v>
      </c>
      <c r="J73" s="178"/>
      <c r="K73" s="179">
        <f t="shared" si="16"/>
        <v>0</v>
      </c>
      <c r="L73" s="179">
        <v>21</v>
      </c>
      <c r="M73" s="179">
        <f t="shared" si="17"/>
        <v>0</v>
      </c>
      <c r="N73" s="179">
        <v>0</v>
      </c>
      <c r="O73" s="179">
        <f t="shared" si="18"/>
        <v>0</v>
      </c>
      <c r="P73" s="179">
        <v>0</v>
      </c>
      <c r="Q73" s="179">
        <f t="shared" si="19"/>
        <v>0</v>
      </c>
      <c r="R73" s="179"/>
      <c r="S73" s="179"/>
      <c r="T73" s="180">
        <v>8.3000000000000004E-2</v>
      </c>
      <c r="U73" s="179">
        <f t="shared" si="20"/>
        <v>1.58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108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66">
        <v>62</v>
      </c>
      <c r="B74" s="171" t="s">
        <v>228</v>
      </c>
      <c r="C74" s="204" t="s">
        <v>229</v>
      </c>
      <c r="D74" s="173" t="s">
        <v>128</v>
      </c>
      <c r="E74" s="175">
        <v>1</v>
      </c>
      <c r="F74" s="178"/>
      <c r="G74" s="179">
        <f t="shared" si="14"/>
        <v>0</v>
      </c>
      <c r="H74" s="178"/>
      <c r="I74" s="179">
        <f t="shared" si="15"/>
        <v>0</v>
      </c>
      <c r="J74" s="178"/>
      <c r="K74" s="179">
        <f t="shared" si="16"/>
        <v>0</v>
      </c>
      <c r="L74" s="179">
        <v>21</v>
      </c>
      <c r="M74" s="179">
        <f t="shared" si="17"/>
        <v>0</v>
      </c>
      <c r="N74" s="179">
        <v>2.5000000000000001E-4</v>
      </c>
      <c r="O74" s="179">
        <f t="shared" si="18"/>
        <v>0</v>
      </c>
      <c r="P74" s="179">
        <v>0</v>
      </c>
      <c r="Q74" s="179">
        <f t="shared" si="19"/>
        <v>0</v>
      </c>
      <c r="R74" s="179"/>
      <c r="S74" s="179"/>
      <c r="T74" s="180">
        <v>0.16500000000000001</v>
      </c>
      <c r="U74" s="179">
        <f t="shared" si="20"/>
        <v>0.17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108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166">
        <v>63</v>
      </c>
      <c r="B75" s="171" t="s">
        <v>230</v>
      </c>
      <c r="C75" s="204" t="s">
        <v>231</v>
      </c>
      <c r="D75" s="173" t="s">
        <v>128</v>
      </c>
      <c r="E75" s="175">
        <v>1</v>
      </c>
      <c r="F75" s="178"/>
      <c r="G75" s="179">
        <f t="shared" si="14"/>
        <v>0</v>
      </c>
      <c r="H75" s="178"/>
      <c r="I75" s="179">
        <f t="shared" si="15"/>
        <v>0</v>
      </c>
      <c r="J75" s="178"/>
      <c r="K75" s="179">
        <f t="shared" si="16"/>
        <v>0</v>
      </c>
      <c r="L75" s="179">
        <v>21</v>
      </c>
      <c r="M75" s="179">
        <f t="shared" si="17"/>
        <v>0</v>
      </c>
      <c r="N75" s="179">
        <v>7.3999999999999999E-4</v>
      </c>
      <c r="O75" s="179">
        <f t="shared" si="18"/>
        <v>0</v>
      </c>
      <c r="P75" s="179">
        <v>0</v>
      </c>
      <c r="Q75" s="179">
        <f t="shared" si="19"/>
        <v>0</v>
      </c>
      <c r="R75" s="179"/>
      <c r="S75" s="179"/>
      <c r="T75" s="180">
        <v>0.26900000000000002</v>
      </c>
      <c r="U75" s="179">
        <f t="shared" si="20"/>
        <v>0.27</v>
      </c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108</v>
      </c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66">
        <v>64</v>
      </c>
      <c r="B76" s="171" t="s">
        <v>232</v>
      </c>
      <c r="C76" s="204" t="s">
        <v>233</v>
      </c>
      <c r="D76" s="173" t="s">
        <v>128</v>
      </c>
      <c r="E76" s="175">
        <v>6</v>
      </c>
      <c r="F76" s="178"/>
      <c r="G76" s="179">
        <f t="shared" si="14"/>
        <v>0</v>
      </c>
      <c r="H76" s="178"/>
      <c r="I76" s="179">
        <f t="shared" si="15"/>
        <v>0</v>
      </c>
      <c r="J76" s="178"/>
      <c r="K76" s="179">
        <f t="shared" si="16"/>
        <v>0</v>
      </c>
      <c r="L76" s="179">
        <v>21</v>
      </c>
      <c r="M76" s="179">
        <f t="shared" si="17"/>
        <v>0</v>
      </c>
      <c r="N76" s="179">
        <v>3.2000000000000003E-4</v>
      </c>
      <c r="O76" s="179">
        <f t="shared" si="18"/>
        <v>0</v>
      </c>
      <c r="P76" s="179">
        <v>0</v>
      </c>
      <c r="Q76" s="179">
        <f t="shared" si="19"/>
        <v>0</v>
      </c>
      <c r="R76" s="179"/>
      <c r="S76" s="179"/>
      <c r="T76" s="180">
        <v>0.22700000000000001</v>
      </c>
      <c r="U76" s="179">
        <f t="shared" si="20"/>
        <v>1.36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108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66">
        <v>65</v>
      </c>
      <c r="B77" s="171" t="s">
        <v>234</v>
      </c>
      <c r="C77" s="204" t="s">
        <v>235</v>
      </c>
      <c r="D77" s="173" t="s">
        <v>128</v>
      </c>
      <c r="E77" s="175">
        <v>1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21</v>
      </c>
      <c r="M77" s="179">
        <f t="shared" si="17"/>
        <v>0</v>
      </c>
      <c r="N77" s="179">
        <v>1.6000000000000001E-3</v>
      </c>
      <c r="O77" s="179">
        <f t="shared" si="18"/>
        <v>0</v>
      </c>
      <c r="P77" s="179">
        <v>0</v>
      </c>
      <c r="Q77" s="179">
        <f t="shared" si="19"/>
        <v>0</v>
      </c>
      <c r="R77" s="179"/>
      <c r="S77" s="179"/>
      <c r="T77" s="180">
        <v>0.20699999999999999</v>
      </c>
      <c r="U77" s="179">
        <f t="shared" si="20"/>
        <v>0.21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108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outlineLevel="1" x14ac:dyDescent="0.2">
      <c r="A78" s="166">
        <v>66</v>
      </c>
      <c r="B78" s="171" t="s">
        <v>236</v>
      </c>
      <c r="C78" s="204" t="s">
        <v>237</v>
      </c>
      <c r="D78" s="173" t="s">
        <v>128</v>
      </c>
      <c r="E78" s="175">
        <v>1</v>
      </c>
      <c r="F78" s="178"/>
      <c r="G78" s="179">
        <f t="shared" si="14"/>
        <v>0</v>
      </c>
      <c r="H78" s="178"/>
      <c r="I78" s="179">
        <f t="shared" si="15"/>
        <v>0</v>
      </c>
      <c r="J78" s="178"/>
      <c r="K78" s="179">
        <f t="shared" si="16"/>
        <v>0</v>
      </c>
      <c r="L78" s="179">
        <v>21</v>
      </c>
      <c r="M78" s="179">
        <f t="shared" si="17"/>
        <v>0</v>
      </c>
      <c r="N78" s="179">
        <v>2.4000000000000001E-4</v>
      </c>
      <c r="O78" s="179">
        <f t="shared" si="18"/>
        <v>0</v>
      </c>
      <c r="P78" s="179">
        <v>0</v>
      </c>
      <c r="Q78" s="179">
        <f t="shared" si="19"/>
        <v>0</v>
      </c>
      <c r="R78" s="179"/>
      <c r="S78" s="179"/>
      <c r="T78" s="180">
        <v>0.20699999999999999</v>
      </c>
      <c r="U78" s="179">
        <f t="shared" si="20"/>
        <v>0.21</v>
      </c>
      <c r="V78" s="165"/>
      <c r="W78" s="165"/>
      <c r="X78" s="165"/>
      <c r="Y78" s="165"/>
      <c r="Z78" s="165"/>
      <c r="AA78" s="165"/>
      <c r="AB78" s="165"/>
      <c r="AC78" s="165"/>
      <c r="AD78" s="165"/>
      <c r="AE78" s="165" t="s">
        <v>108</v>
      </c>
      <c r="AF78" s="165"/>
      <c r="AG78" s="165"/>
      <c r="AH78" s="165"/>
      <c r="AI78" s="165"/>
      <c r="AJ78" s="165"/>
      <c r="AK78" s="165"/>
      <c r="AL78" s="165"/>
      <c r="AM78" s="165"/>
      <c r="AN78" s="165"/>
      <c r="AO78" s="165"/>
      <c r="AP78" s="165"/>
      <c r="AQ78" s="165"/>
      <c r="AR78" s="165"/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165"/>
      <c r="BE78" s="165"/>
      <c r="BF78" s="165"/>
      <c r="BG78" s="165"/>
      <c r="BH78" s="165"/>
    </row>
    <row r="79" spans="1:60" outlineLevel="1" x14ac:dyDescent="0.2">
      <c r="A79" s="166">
        <v>67</v>
      </c>
      <c r="B79" s="171" t="s">
        <v>238</v>
      </c>
      <c r="C79" s="204" t="s">
        <v>239</v>
      </c>
      <c r="D79" s="173" t="s">
        <v>128</v>
      </c>
      <c r="E79" s="175">
        <v>2</v>
      </c>
      <c r="F79" s="178"/>
      <c r="G79" s="179">
        <f t="shared" si="14"/>
        <v>0</v>
      </c>
      <c r="H79" s="178"/>
      <c r="I79" s="179">
        <f t="shared" si="15"/>
        <v>0</v>
      </c>
      <c r="J79" s="178"/>
      <c r="K79" s="179">
        <f t="shared" si="16"/>
        <v>0</v>
      </c>
      <c r="L79" s="179">
        <v>21</v>
      </c>
      <c r="M79" s="179">
        <f t="shared" si="17"/>
        <v>0</v>
      </c>
      <c r="N79" s="179">
        <v>3.6999999999999999E-4</v>
      </c>
      <c r="O79" s="179">
        <f t="shared" si="18"/>
        <v>0</v>
      </c>
      <c r="P79" s="179">
        <v>0</v>
      </c>
      <c r="Q79" s="179">
        <f t="shared" si="19"/>
        <v>0</v>
      </c>
      <c r="R79" s="179"/>
      <c r="S79" s="179"/>
      <c r="T79" s="180">
        <v>0.22700000000000001</v>
      </c>
      <c r="U79" s="179">
        <f t="shared" si="20"/>
        <v>0.45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108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ht="22.5" outlineLevel="1" x14ac:dyDescent="0.2">
      <c r="A80" s="166">
        <v>68</v>
      </c>
      <c r="B80" s="171" t="s">
        <v>148</v>
      </c>
      <c r="C80" s="204" t="s">
        <v>240</v>
      </c>
      <c r="D80" s="173" t="s">
        <v>128</v>
      </c>
      <c r="E80" s="175">
        <v>2</v>
      </c>
      <c r="F80" s="178"/>
      <c r="G80" s="179">
        <f t="shared" si="14"/>
        <v>0</v>
      </c>
      <c r="H80" s="178"/>
      <c r="I80" s="179">
        <f t="shared" si="15"/>
        <v>0</v>
      </c>
      <c r="J80" s="178"/>
      <c r="K80" s="179">
        <f t="shared" si="16"/>
        <v>0</v>
      </c>
      <c r="L80" s="179">
        <v>21</v>
      </c>
      <c r="M80" s="179">
        <f t="shared" si="17"/>
        <v>0</v>
      </c>
      <c r="N80" s="179">
        <v>2.9999999999999997E-4</v>
      </c>
      <c r="O80" s="179">
        <f t="shared" si="18"/>
        <v>0</v>
      </c>
      <c r="P80" s="179">
        <v>0</v>
      </c>
      <c r="Q80" s="179">
        <f t="shared" si="19"/>
        <v>0</v>
      </c>
      <c r="R80" s="179"/>
      <c r="S80" s="179"/>
      <c r="T80" s="180">
        <v>0</v>
      </c>
      <c r="U80" s="179">
        <f t="shared" si="20"/>
        <v>0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108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ht="22.5" outlineLevel="1" x14ac:dyDescent="0.2">
      <c r="A81" s="166">
        <v>69</v>
      </c>
      <c r="B81" s="171" t="s">
        <v>148</v>
      </c>
      <c r="C81" s="204" t="s">
        <v>241</v>
      </c>
      <c r="D81" s="173" t="s">
        <v>128</v>
      </c>
      <c r="E81" s="175">
        <v>2</v>
      </c>
      <c r="F81" s="178"/>
      <c r="G81" s="179">
        <f t="shared" si="14"/>
        <v>0</v>
      </c>
      <c r="H81" s="178"/>
      <c r="I81" s="179">
        <f t="shared" si="15"/>
        <v>0</v>
      </c>
      <c r="J81" s="178"/>
      <c r="K81" s="179">
        <f t="shared" si="16"/>
        <v>0</v>
      </c>
      <c r="L81" s="179">
        <v>21</v>
      </c>
      <c r="M81" s="179">
        <f t="shared" si="17"/>
        <v>0</v>
      </c>
      <c r="N81" s="179">
        <v>4.0000000000000002E-4</v>
      </c>
      <c r="O81" s="179">
        <f t="shared" si="18"/>
        <v>0</v>
      </c>
      <c r="P81" s="179">
        <v>0</v>
      </c>
      <c r="Q81" s="179">
        <f t="shared" si="19"/>
        <v>0</v>
      </c>
      <c r="R81" s="179"/>
      <c r="S81" s="179"/>
      <c r="T81" s="180">
        <v>0</v>
      </c>
      <c r="U81" s="179">
        <f t="shared" si="20"/>
        <v>0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108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ht="22.5" outlineLevel="1" x14ac:dyDescent="0.2">
      <c r="A82" s="166">
        <v>70</v>
      </c>
      <c r="B82" s="171" t="s">
        <v>148</v>
      </c>
      <c r="C82" s="204" t="s">
        <v>242</v>
      </c>
      <c r="D82" s="173" t="s">
        <v>128</v>
      </c>
      <c r="E82" s="175">
        <v>1</v>
      </c>
      <c r="F82" s="178"/>
      <c r="G82" s="179">
        <f t="shared" si="14"/>
        <v>0</v>
      </c>
      <c r="H82" s="178"/>
      <c r="I82" s="179">
        <f t="shared" si="15"/>
        <v>0</v>
      </c>
      <c r="J82" s="178"/>
      <c r="K82" s="179">
        <f t="shared" si="16"/>
        <v>0</v>
      </c>
      <c r="L82" s="179">
        <v>21</v>
      </c>
      <c r="M82" s="179">
        <f t="shared" si="17"/>
        <v>0</v>
      </c>
      <c r="N82" s="179">
        <v>5.0000000000000001E-4</v>
      </c>
      <c r="O82" s="179">
        <f t="shared" si="18"/>
        <v>0</v>
      </c>
      <c r="P82" s="179">
        <v>0</v>
      </c>
      <c r="Q82" s="179">
        <f t="shared" si="19"/>
        <v>0</v>
      </c>
      <c r="R82" s="179"/>
      <c r="S82" s="179"/>
      <c r="T82" s="180">
        <v>0</v>
      </c>
      <c r="U82" s="179">
        <f t="shared" si="20"/>
        <v>0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108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66">
        <v>71</v>
      </c>
      <c r="B83" s="171" t="s">
        <v>243</v>
      </c>
      <c r="C83" s="204" t="s">
        <v>244</v>
      </c>
      <c r="D83" s="173" t="s">
        <v>128</v>
      </c>
      <c r="E83" s="175">
        <v>1</v>
      </c>
      <c r="F83" s="178"/>
      <c r="G83" s="179">
        <f t="shared" si="14"/>
        <v>0</v>
      </c>
      <c r="H83" s="178"/>
      <c r="I83" s="179">
        <f t="shared" si="15"/>
        <v>0</v>
      </c>
      <c r="J83" s="178"/>
      <c r="K83" s="179">
        <f t="shared" si="16"/>
        <v>0</v>
      </c>
      <c r="L83" s="179">
        <v>21</v>
      </c>
      <c r="M83" s="179">
        <f t="shared" si="17"/>
        <v>0</v>
      </c>
      <c r="N83" s="179">
        <v>1.9000000000000001E-4</v>
      </c>
      <c r="O83" s="179">
        <f t="shared" si="18"/>
        <v>0</v>
      </c>
      <c r="P83" s="179">
        <v>0</v>
      </c>
      <c r="Q83" s="179">
        <f t="shared" si="19"/>
        <v>0</v>
      </c>
      <c r="R83" s="179"/>
      <c r="S83" s="179"/>
      <c r="T83" s="180">
        <v>8.3000000000000004E-2</v>
      </c>
      <c r="U83" s="179">
        <f t="shared" si="20"/>
        <v>0.08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108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 x14ac:dyDescent="0.2">
      <c r="A84" s="166">
        <v>72</v>
      </c>
      <c r="B84" s="171" t="s">
        <v>148</v>
      </c>
      <c r="C84" s="204" t="s">
        <v>245</v>
      </c>
      <c r="D84" s="173" t="s">
        <v>128</v>
      </c>
      <c r="E84" s="175">
        <v>1</v>
      </c>
      <c r="F84" s="178"/>
      <c r="G84" s="179">
        <f t="shared" si="14"/>
        <v>0</v>
      </c>
      <c r="H84" s="178"/>
      <c r="I84" s="179">
        <f t="shared" si="15"/>
        <v>0</v>
      </c>
      <c r="J84" s="178"/>
      <c r="K84" s="179">
        <f t="shared" si="16"/>
        <v>0</v>
      </c>
      <c r="L84" s="179">
        <v>21</v>
      </c>
      <c r="M84" s="179">
        <f t="shared" si="17"/>
        <v>0</v>
      </c>
      <c r="N84" s="179">
        <v>6.0000000000000001E-3</v>
      </c>
      <c r="O84" s="179">
        <f t="shared" si="18"/>
        <v>0.01</v>
      </c>
      <c r="P84" s="179">
        <v>0</v>
      </c>
      <c r="Q84" s="179">
        <f t="shared" si="19"/>
        <v>0</v>
      </c>
      <c r="R84" s="179"/>
      <c r="S84" s="179"/>
      <c r="T84" s="180">
        <v>0</v>
      </c>
      <c r="U84" s="179">
        <f t="shared" si="20"/>
        <v>0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108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66">
        <v>73</v>
      </c>
      <c r="B85" s="171" t="s">
        <v>246</v>
      </c>
      <c r="C85" s="204" t="s">
        <v>247</v>
      </c>
      <c r="D85" s="173" t="s">
        <v>128</v>
      </c>
      <c r="E85" s="175">
        <v>2</v>
      </c>
      <c r="F85" s="178"/>
      <c r="G85" s="179">
        <f t="shared" si="14"/>
        <v>0</v>
      </c>
      <c r="H85" s="178"/>
      <c r="I85" s="179">
        <f t="shared" si="15"/>
        <v>0</v>
      </c>
      <c r="J85" s="178"/>
      <c r="K85" s="179">
        <f t="shared" si="16"/>
        <v>0</v>
      </c>
      <c r="L85" s="179">
        <v>21</v>
      </c>
      <c r="M85" s="179">
        <f t="shared" si="17"/>
        <v>0</v>
      </c>
      <c r="N85" s="179">
        <v>0</v>
      </c>
      <c r="O85" s="179">
        <f t="shared" si="18"/>
        <v>0</v>
      </c>
      <c r="P85" s="179">
        <v>0</v>
      </c>
      <c r="Q85" s="179">
        <f t="shared" si="19"/>
        <v>0</v>
      </c>
      <c r="R85" s="179"/>
      <c r="S85" s="179"/>
      <c r="T85" s="180">
        <v>0.22700000000000001</v>
      </c>
      <c r="U85" s="179">
        <f t="shared" si="20"/>
        <v>0.45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108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 x14ac:dyDescent="0.2">
      <c r="A86" s="166">
        <v>74</v>
      </c>
      <c r="B86" s="171" t="s">
        <v>148</v>
      </c>
      <c r="C86" s="204" t="s">
        <v>248</v>
      </c>
      <c r="D86" s="173" t="s">
        <v>128</v>
      </c>
      <c r="E86" s="175">
        <v>1</v>
      </c>
      <c r="F86" s="178"/>
      <c r="G86" s="179">
        <f t="shared" si="14"/>
        <v>0</v>
      </c>
      <c r="H86" s="178"/>
      <c r="I86" s="179">
        <f t="shared" si="15"/>
        <v>0</v>
      </c>
      <c r="J86" s="178"/>
      <c r="K86" s="179">
        <f t="shared" si="16"/>
        <v>0</v>
      </c>
      <c r="L86" s="179">
        <v>21</v>
      </c>
      <c r="M86" s="179">
        <f t="shared" si="17"/>
        <v>0</v>
      </c>
      <c r="N86" s="179">
        <v>4.0000000000000002E-4</v>
      </c>
      <c r="O86" s="179">
        <f t="shared" si="18"/>
        <v>0</v>
      </c>
      <c r="P86" s="179">
        <v>0</v>
      </c>
      <c r="Q86" s="179">
        <f t="shared" si="19"/>
        <v>0</v>
      </c>
      <c r="R86" s="179"/>
      <c r="S86" s="179"/>
      <c r="T86" s="180">
        <v>0</v>
      </c>
      <c r="U86" s="179">
        <f t="shared" si="20"/>
        <v>0</v>
      </c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108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66">
        <v>75</v>
      </c>
      <c r="B87" s="171" t="s">
        <v>249</v>
      </c>
      <c r="C87" s="204" t="s">
        <v>250</v>
      </c>
      <c r="D87" s="173" t="s">
        <v>135</v>
      </c>
      <c r="E87" s="175">
        <v>295</v>
      </c>
      <c r="F87" s="178"/>
      <c r="G87" s="179">
        <f t="shared" si="14"/>
        <v>0</v>
      </c>
      <c r="H87" s="178"/>
      <c r="I87" s="179">
        <f t="shared" si="15"/>
        <v>0</v>
      </c>
      <c r="J87" s="178"/>
      <c r="K87" s="179">
        <f t="shared" si="16"/>
        <v>0</v>
      </c>
      <c r="L87" s="179">
        <v>21</v>
      </c>
      <c r="M87" s="179">
        <f t="shared" si="17"/>
        <v>0</v>
      </c>
      <c r="N87" s="179">
        <v>1.8000000000000001E-4</v>
      </c>
      <c r="O87" s="179">
        <f t="shared" si="18"/>
        <v>0.05</v>
      </c>
      <c r="P87" s="179">
        <v>0</v>
      </c>
      <c r="Q87" s="179">
        <f t="shared" si="19"/>
        <v>0</v>
      </c>
      <c r="R87" s="179"/>
      <c r="S87" s="179"/>
      <c r="T87" s="180">
        <v>6.7000000000000004E-2</v>
      </c>
      <c r="U87" s="179">
        <f t="shared" si="20"/>
        <v>19.77</v>
      </c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108</v>
      </c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166">
        <v>76</v>
      </c>
      <c r="B88" s="171" t="s">
        <v>251</v>
      </c>
      <c r="C88" s="204" t="s">
        <v>252</v>
      </c>
      <c r="D88" s="173" t="s">
        <v>135</v>
      </c>
      <c r="E88" s="175">
        <v>295</v>
      </c>
      <c r="F88" s="178"/>
      <c r="G88" s="179">
        <f t="shared" si="14"/>
        <v>0</v>
      </c>
      <c r="H88" s="178"/>
      <c r="I88" s="179">
        <f t="shared" si="15"/>
        <v>0</v>
      </c>
      <c r="J88" s="178"/>
      <c r="K88" s="179">
        <f t="shared" si="16"/>
        <v>0</v>
      </c>
      <c r="L88" s="179">
        <v>21</v>
      </c>
      <c r="M88" s="179">
        <f t="shared" si="17"/>
        <v>0</v>
      </c>
      <c r="N88" s="179">
        <v>1.0000000000000001E-5</v>
      </c>
      <c r="O88" s="179">
        <f t="shared" si="18"/>
        <v>0</v>
      </c>
      <c r="P88" s="179">
        <v>0</v>
      </c>
      <c r="Q88" s="179">
        <f t="shared" si="19"/>
        <v>0</v>
      </c>
      <c r="R88" s="179"/>
      <c r="S88" s="179"/>
      <c r="T88" s="180">
        <v>6.2E-2</v>
      </c>
      <c r="U88" s="179">
        <f t="shared" si="20"/>
        <v>18.29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108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66">
        <v>77</v>
      </c>
      <c r="B89" s="171" t="s">
        <v>253</v>
      </c>
      <c r="C89" s="204" t="s">
        <v>254</v>
      </c>
      <c r="D89" s="173" t="s">
        <v>178</v>
      </c>
      <c r="E89" s="175">
        <v>0.36880000000000002</v>
      </c>
      <c r="F89" s="178"/>
      <c r="G89" s="179">
        <f t="shared" si="14"/>
        <v>0</v>
      </c>
      <c r="H89" s="178"/>
      <c r="I89" s="179">
        <f t="shared" si="15"/>
        <v>0</v>
      </c>
      <c r="J89" s="178"/>
      <c r="K89" s="179">
        <f t="shared" si="16"/>
        <v>0</v>
      </c>
      <c r="L89" s="179">
        <v>21</v>
      </c>
      <c r="M89" s="179">
        <f t="shared" si="17"/>
        <v>0</v>
      </c>
      <c r="N89" s="179">
        <v>0</v>
      </c>
      <c r="O89" s="179">
        <f t="shared" si="18"/>
        <v>0</v>
      </c>
      <c r="P89" s="179">
        <v>0</v>
      </c>
      <c r="Q89" s="179">
        <f t="shared" si="19"/>
        <v>0</v>
      </c>
      <c r="R89" s="179"/>
      <c r="S89" s="179"/>
      <c r="T89" s="180">
        <v>1.3740000000000001</v>
      </c>
      <c r="U89" s="179">
        <f t="shared" si="20"/>
        <v>0.51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108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x14ac:dyDescent="0.2">
      <c r="A90" s="167" t="s">
        <v>103</v>
      </c>
      <c r="B90" s="172" t="s">
        <v>70</v>
      </c>
      <c r="C90" s="205" t="s">
        <v>71</v>
      </c>
      <c r="D90" s="174"/>
      <c r="E90" s="176"/>
      <c r="F90" s="181"/>
      <c r="G90" s="181">
        <f>SUMIF(AE91:AE93,"&lt;&gt;NOR",G91:G93)</f>
        <v>0</v>
      </c>
      <c r="H90" s="181"/>
      <c r="I90" s="181">
        <f>SUM(I91:I93)</f>
        <v>0</v>
      </c>
      <c r="J90" s="181"/>
      <c r="K90" s="181">
        <f>SUM(K91:K93)</f>
        <v>0</v>
      </c>
      <c r="L90" s="181"/>
      <c r="M90" s="181">
        <f>SUM(M91:M93)</f>
        <v>0</v>
      </c>
      <c r="N90" s="181"/>
      <c r="O90" s="181">
        <f>SUM(O91:O93)</f>
        <v>0.01</v>
      </c>
      <c r="P90" s="181"/>
      <c r="Q90" s="181">
        <f>SUM(Q91:Q93)</f>
        <v>0</v>
      </c>
      <c r="R90" s="181"/>
      <c r="S90" s="181"/>
      <c r="T90" s="182"/>
      <c r="U90" s="181">
        <f>SUM(U91:U93)</f>
        <v>0.01</v>
      </c>
      <c r="AE90" t="s">
        <v>104</v>
      </c>
    </row>
    <row r="91" spans="1:60" ht="22.5" outlineLevel="1" x14ac:dyDescent="0.2">
      <c r="A91" s="166">
        <v>78</v>
      </c>
      <c r="B91" s="171" t="s">
        <v>148</v>
      </c>
      <c r="C91" s="204" t="s">
        <v>255</v>
      </c>
      <c r="D91" s="173" t="s">
        <v>128</v>
      </c>
      <c r="E91" s="175">
        <v>1</v>
      </c>
      <c r="F91" s="178"/>
      <c r="G91" s="179">
        <f>ROUND(E91*F91,2)</f>
        <v>0</v>
      </c>
      <c r="H91" s="178"/>
      <c r="I91" s="179">
        <f>ROUND(E91*H91,2)</f>
        <v>0</v>
      </c>
      <c r="J91" s="178"/>
      <c r="K91" s="179">
        <f>ROUND(E91*J91,2)</f>
        <v>0</v>
      </c>
      <c r="L91" s="179">
        <v>21</v>
      </c>
      <c r="M91" s="179">
        <f>G91*(1+L91/100)</f>
        <v>0</v>
      </c>
      <c r="N91" s="179">
        <v>5.0000000000000001E-3</v>
      </c>
      <c r="O91" s="179">
        <f>ROUND(E91*N91,2)</f>
        <v>0.01</v>
      </c>
      <c r="P91" s="179">
        <v>0</v>
      </c>
      <c r="Q91" s="179">
        <f>ROUND(E91*P91,2)</f>
        <v>0</v>
      </c>
      <c r="R91" s="179"/>
      <c r="S91" s="179"/>
      <c r="T91" s="180">
        <v>0</v>
      </c>
      <c r="U91" s="179">
        <f>ROUND(E91*T91,2)</f>
        <v>0</v>
      </c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108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outlineLevel="1" x14ac:dyDescent="0.2">
      <c r="A92" s="166">
        <v>79</v>
      </c>
      <c r="B92" s="171" t="s">
        <v>148</v>
      </c>
      <c r="C92" s="204" t="s">
        <v>256</v>
      </c>
      <c r="D92" s="173" t="s">
        <v>128</v>
      </c>
      <c r="E92" s="175">
        <v>1</v>
      </c>
      <c r="F92" s="178"/>
      <c r="G92" s="179">
        <f>ROUND(E92*F92,2)</f>
        <v>0</v>
      </c>
      <c r="H92" s="178"/>
      <c r="I92" s="179">
        <f>ROUND(E92*H92,2)</f>
        <v>0</v>
      </c>
      <c r="J92" s="178"/>
      <c r="K92" s="179">
        <f>ROUND(E92*J92,2)</f>
        <v>0</v>
      </c>
      <c r="L92" s="179">
        <v>21</v>
      </c>
      <c r="M92" s="179">
        <f>G92*(1+L92/100)</f>
        <v>0</v>
      </c>
      <c r="N92" s="179">
        <v>6.9999999999999999E-4</v>
      </c>
      <c r="O92" s="179">
        <f>ROUND(E92*N92,2)</f>
        <v>0</v>
      </c>
      <c r="P92" s="179">
        <v>0</v>
      </c>
      <c r="Q92" s="179">
        <f>ROUND(E92*P92,2)</f>
        <v>0</v>
      </c>
      <c r="R92" s="179"/>
      <c r="S92" s="179"/>
      <c r="T92" s="180">
        <v>0</v>
      </c>
      <c r="U92" s="179">
        <f>ROUND(E92*T92,2)</f>
        <v>0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108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66">
        <v>80</v>
      </c>
      <c r="B93" s="171" t="s">
        <v>257</v>
      </c>
      <c r="C93" s="204" t="s">
        <v>258</v>
      </c>
      <c r="D93" s="173" t="s">
        <v>178</v>
      </c>
      <c r="E93" s="175">
        <v>5.7000000000000002E-3</v>
      </c>
      <c r="F93" s="178"/>
      <c r="G93" s="179">
        <f>ROUND(E93*F93,2)</f>
        <v>0</v>
      </c>
      <c r="H93" s="178"/>
      <c r="I93" s="179">
        <f>ROUND(E93*H93,2)</f>
        <v>0</v>
      </c>
      <c r="J93" s="178"/>
      <c r="K93" s="179">
        <f>ROUND(E93*J93,2)</f>
        <v>0</v>
      </c>
      <c r="L93" s="179">
        <v>21</v>
      </c>
      <c r="M93" s="179">
        <f>G93*(1+L93/100)</f>
        <v>0</v>
      </c>
      <c r="N93" s="179">
        <v>0</v>
      </c>
      <c r="O93" s="179">
        <f>ROUND(E93*N93,2)</f>
        <v>0</v>
      </c>
      <c r="P93" s="179">
        <v>0</v>
      </c>
      <c r="Q93" s="179">
        <f>ROUND(E93*P93,2)</f>
        <v>0</v>
      </c>
      <c r="R93" s="179"/>
      <c r="S93" s="179"/>
      <c r="T93" s="180">
        <v>2.3639999999999999</v>
      </c>
      <c r="U93" s="179">
        <f>ROUND(E93*T93,2)</f>
        <v>0.01</v>
      </c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108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x14ac:dyDescent="0.2">
      <c r="A94" s="167" t="s">
        <v>103</v>
      </c>
      <c r="B94" s="172" t="s">
        <v>72</v>
      </c>
      <c r="C94" s="205" t="s">
        <v>73</v>
      </c>
      <c r="D94" s="174"/>
      <c r="E94" s="176"/>
      <c r="F94" s="181"/>
      <c r="G94" s="181">
        <f>SUMIF(AE95:AE121,"&lt;&gt;NOR",G95:G121)</f>
        <v>0</v>
      </c>
      <c r="H94" s="181"/>
      <c r="I94" s="181">
        <f>SUM(I95:I121)</f>
        <v>0</v>
      </c>
      <c r="J94" s="181"/>
      <c r="K94" s="181">
        <f>SUM(K95:K121)</f>
        <v>0</v>
      </c>
      <c r="L94" s="181"/>
      <c r="M94" s="181">
        <f>SUM(M95:M121)</f>
        <v>0</v>
      </c>
      <c r="N94" s="181"/>
      <c r="O94" s="181">
        <f>SUM(O95:O121)</f>
        <v>20.43</v>
      </c>
      <c r="P94" s="181"/>
      <c r="Q94" s="181">
        <f>SUM(Q95:Q121)</f>
        <v>0</v>
      </c>
      <c r="R94" s="181"/>
      <c r="S94" s="181"/>
      <c r="T94" s="182"/>
      <c r="U94" s="181">
        <f>SUM(U95:U121)</f>
        <v>69.149999999999991</v>
      </c>
      <c r="AE94" t="s">
        <v>104</v>
      </c>
    </row>
    <row r="95" spans="1:60" outlineLevel="1" x14ac:dyDescent="0.2">
      <c r="A95" s="166">
        <v>81</v>
      </c>
      <c r="B95" s="171" t="s">
        <v>259</v>
      </c>
      <c r="C95" s="204" t="s">
        <v>260</v>
      </c>
      <c r="D95" s="173" t="s">
        <v>261</v>
      </c>
      <c r="E95" s="175">
        <v>2</v>
      </c>
      <c r="F95" s="178"/>
      <c r="G95" s="179">
        <f t="shared" ref="G95:G121" si="21">ROUND(E95*F95,2)</f>
        <v>0</v>
      </c>
      <c r="H95" s="178"/>
      <c r="I95" s="179">
        <f t="shared" ref="I95:I121" si="22">ROUND(E95*H95,2)</f>
        <v>0</v>
      </c>
      <c r="J95" s="178"/>
      <c r="K95" s="179">
        <f t="shared" ref="K95:K121" si="23">ROUND(E95*J95,2)</f>
        <v>0</v>
      </c>
      <c r="L95" s="179">
        <v>21</v>
      </c>
      <c r="M95" s="179">
        <f t="shared" ref="M95:M121" si="24">G95*(1+L95/100)</f>
        <v>0</v>
      </c>
      <c r="N95" s="179">
        <v>1.8890000000000001E-2</v>
      </c>
      <c r="O95" s="179">
        <f t="shared" ref="O95:O121" si="25">ROUND(E95*N95,2)</f>
        <v>0.04</v>
      </c>
      <c r="P95" s="179">
        <v>0</v>
      </c>
      <c r="Q95" s="179">
        <f t="shared" ref="Q95:Q121" si="26">ROUND(E95*P95,2)</f>
        <v>0</v>
      </c>
      <c r="R95" s="179"/>
      <c r="S95" s="179"/>
      <c r="T95" s="180">
        <v>0.97299999999999998</v>
      </c>
      <c r="U95" s="179">
        <f t="shared" ref="U95:U121" si="27">ROUND(E95*T95,2)</f>
        <v>1.95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108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ht="22.5" outlineLevel="1" x14ac:dyDescent="0.2">
      <c r="A96" s="166">
        <v>82</v>
      </c>
      <c r="B96" s="171" t="s">
        <v>262</v>
      </c>
      <c r="C96" s="204" t="s">
        <v>263</v>
      </c>
      <c r="D96" s="173" t="s">
        <v>261</v>
      </c>
      <c r="E96" s="175">
        <v>3</v>
      </c>
      <c r="F96" s="178"/>
      <c r="G96" s="179">
        <f t="shared" si="21"/>
        <v>0</v>
      </c>
      <c r="H96" s="178"/>
      <c r="I96" s="179">
        <f t="shared" si="22"/>
        <v>0</v>
      </c>
      <c r="J96" s="178"/>
      <c r="K96" s="179">
        <f t="shared" si="23"/>
        <v>0</v>
      </c>
      <c r="L96" s="179">
        <v>21</v>
      </c>
      <c r="M96" s="179">
        <f t="shared" si="24"/>
        <v>0</v>
      </c>
      <c r="N96" s="179">
        <v>1.7590000000000001E-2</v>
      </c>
      <c r="O96" s="179">
        <f t="shared" si="25"/>
        <v>0.05</v>
      </c>
      <c r="P96" s="179">
        <v>0</v>
      </c>
      <c r="Q96" s="179">
        <f t="shared" si="26"/>
        <v>0</v>
      </c>
      <c r="R96" s="179"/>
      <c r="S96" s="179"/>
      <c r="T96" s="180">
        <v>0.97299999999999998</v>
      </c>
      <c r="U96" s="179">
        <f t="shared" si="27"/>
        <v>2.92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108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166">
        <v>83</v>
      </c>
      <c r="B97" s="171" t="s">
        <v>262</v>
      </c>
      <c r="C97" s="204" t="s">
        <v>264</v>
      </c>
      <c r="D97" s="173" t="s">
        <v>261</v>
      </c>
      <c r="E97" s="175">
        <v>5</v>
      </c>
      <c r="F97" s="178"/>
      <c r="G97" s="179">
        <f t="shared" si="21"/>
        <v>0</v>
      </c>
      <c r="H97" s="178"/>
      <c r="I97" s="179">
        <f t="shared" si="22"/>
        <v>0</v>
      </c>
      <c r="J97" s="178"/>
      <c r="K97" s="179">
        <f t="shared" si="23"/>
        <v>0</v>
      </c>
      <c r="L97" s="179">
        <v>21</v>
      </c>
      <c r="M97" s="179">
        <f t="shared" si="24"/>
        <v>0</v>
      </c>
      <c r="N97" s="179">
        <v>1.7590000000000001E-2</v>
      </c>
      <c r="O97" s="179">
        <f t="shared" si="25"/>
        <v>0.09</v>
      </c>
      <c r="P97" s="179">
        <v>0</v>
      </c>
      <c r="Q97" s="179">
        <f t="shared" si="26"/>
        <v>0</v>
      </c>
      <c r="R97" s="179"/>
      <c r="S97" s="179"/>
      <c r="T97" s="180">
        <v>0.97299999999999998</v>
      </c>
      <c r="U97" s="179">
        <f t="shared" si="27"/>
        <v>4.87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108</v>
      </c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outlineLevel="1" x14ac:dyDescent="0.2">
      <c r="A98" s="166">
        <v>84</v>
      </c>
      <c r="B98" s="171" t="s">
        <v>265</v>
      </c>
      <c r="C98" s="204" t="s">
        <v>266</v>
      </c>
      <c r="D98" s="173" t="s">
        <v>261</v>
      </c>
      <c r="E98" s="175">
        <v>5</v>
      </c>
      <c r="F98" s="178"/>
      <c r="G98" s="179">
        <f t="shared" si="21"/>
        <v>0</v>
      </c>
      <c r="H98" s="178"/>
      <c r="I98" s="179">
        <f t="shared" si="22"/>
        <v>0</v>
      </c>
      <c r="J98" s="178"/>
      <c r="K98" s="179">
        <f t="shared" si="23"/>
        <v>0</v>
      </c>
      <c r="L98" s="179">
        <v>21</v>
      </c>
      <c r="M98" s="179">
        <f t="shared" si="24"/>
        <v>0</v>
      </c>
      <c r="N98" s="179">
        <v>1.521E-2</v>
      </c>
      <c r="O98" s="179">
        <f t="shared" si="25"/>
        <v>0.08</v>
      </c>
      <c r="P98" s="179">
        <v>0</v>
      </c>
      <c r="Q98" s="179">
        <f t="shared" si="26"/>
        <v>0</v>
      </c>
      <c r="R98" s="179"/>
      <c r="S98" s="179"/>
      <c r="T98" s="180">
        <v>1.1890000000000001</v>
      </c>
      <c r="U98" s="179">
        <f t="shared" si="27"/>
        <v>5.95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108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 x14ac:dyDescent="0.2">
      <c r="A99" s="166">
        <v>85</v>
      </c>
      <c r="B99" s="171" t="s">
        <v>267</v>
      </c>
      <c r="C99" s="204" t="s">
        <v>268</v>
      </c>
      <c r="D99" s="173" t="s">
        <v>128</v>
      </c>
      <c r="E99" s="175">
        <v>4</v>
      </c>
      <c r="F99" s="178"/>
      <c r="G99" s="179">
        <f t="shared" si="21"/>
        <v>0</v>
      </c>
      <c r="H99" s="178"/>
      <c r="I99" s="179">
        <f t="shared" si="22"/>
        <v>0</v>
      </c>
      <c r="J99" s="178"/>
      <c r="K99" s="179">
        <f t="shared" si="23"/>
        <v>0</v>
      </c>
      <c r="L99" s="179">
        <v>21</v>
      </c>
      <c r="M99" s="179">
        <f t="shared" si="24"/>
        <v>0</v>
      </c>
      <c r="N99" s="179">
        <v>8.4999999999999995E-4</v>
      </c>
      <c r="O99" s="179">
        <f t="shared" si="25"/>
        <v>0</v>
      </c>
      <c r="P99" s="179">
        <v>0</v>
      </c>
      <c r="Q99" s="179">
        <f t="shared" si="26"/>
        <v>0</v>
      </c>
      <c r="R99" s="179"/>
      <c r="S99" s="179"/>
      <c r="T99" s="180">
        <v>0.48499999999999999</v>
      </c>
      <c r="U99" s="179">
        <f t="shared" si="27"/>
        <v>1.94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108</v>
      </c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 x14ac:dyDescent="0.2">
      <c r="A100" s="166">
        <v>86</v>
      </c>
      <c r="B100" s="171" t="s">
        <v>269</v>
      </c>
      <c r="C100" s="204" t="s">
        <v>270</v>
      </c>
      <c r="D100" s="173" t="s">
        <v>128</v>
      </c>
      <c r="E100" s="175">
        <v>1</v>
      </c>
      <c r="F100" s="178"/>
      <c r="G100" s="179">
        <f t="shared" si="21"/>
        <v>0</v>
      </c>
      <c r="H100" s="178"/>
      <c r="I100" s="179">
        <f t="shared" si="22"/>
        <v>0</v>
      </c>
      <c r="J100" s="178"/>
      <c r="K100" s="179">
        <f t="shared" si="23"/>
        <v>0</v>
      </c>
      <c r="L100" s="179">
        <v>21</v>
      </c>
      <c r="M100" s="179">
        <f t="shared" si="24"/>
        <v>0</v>
      </c>
      <c r="N100" s="179">
        <v>2.8999999999999998E-3</v>
      </c>
      <c r="O100" s="179">
        <f t="shared" si="25"/>
        <v>0</v>
      </c>
      <c r="P100" s="179">
        <v>0</v>
      </c>
      <c r="Q100" s="179">
        <f t="shared" si="26"/>
        <v>0</v>
      </c>
      <c r="R100" s="179"/>
      <c r="S100" s="179"/>
      <c r="T100" s="180">
        <v>0.53500000000000003</v>
      </c>
      <c r="U100" s="179">
        <f t="shared" si="27"/>
        <v>0.54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108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outlineLevel="1" x14ac:dyDescent="0.2">
      <c r="A101" s="166">
        <v>87</v>
      </c>
      <c r="B101" s="171" t="s">
        <v>148</v>
      </c>
      <c r="C101" s="204" t="s">
        <v>271</v>
      </c>
      <c r="D101" s="173" t="s">
        <v>128</v>
      </c>
      <c r="E101" s="175">
        <v>2</v>
      </c>
      <c r="F101" s="178"/>
      <c r="G101" s="179">
        <f t="shared" si="21"/>
        <v>0</v>
      </c>
      <c r="H101" s="178"/>
      <c r="I101" s="179">
        <f t="shared" si="22"/>
        <v>0</v>
      </c>
      <c r="J101" s="178"/>
      <c r="K101" s="179">
        <f t="shared" si="23"/>
        <v>0</v>
      </c>
      <c r="L101" s="179">
        <v>21</v>
      </c>
      <c r="M101" s="179">
        <f t="shared" si="24"/>
        <v>0</v>
      </c>
      <c r="N101" s="179">
        <v>5.0000000000000001E-3</v>
      </c>
      <c r="O101" s="179">
        <f t="shared" si="25"/>
        <v>0.01</v>
      </c>
      <c r="P101" s="179">
        <v>0</v>
      </c>
      <c r="Q101" s="179">
        <f t="shared" si="26"/>
        <v>0</v>
      </c>
      <c r="R101" s="179"/>
      <c r="S101" s="179"/>
      <c r="T101" s="180">
        <v>0</v>
      </c>
      <c r="U101" s="179">
        <f t="shared" si="27"/>
        <v>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 t="s">
        <v>108</v>
      </c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5"/>
      <c r="AZ101" s="165"/>
      <c r="BA101" s="165"/>
      <c r="BB101" s="165"/>
      <c r="BC101" s="165"/>
      <c r="BD101" s="165"/>
      <c r="BE101" s="165"/>
      <c r="BF101" s="165"/>
      <c r="BG101" s="165"/>
      <c r="BH101" s="165"/>
    </row>
    <row r="102" spans="1:60" outlineLevel="1" x14ac:dyDescent="0.2">
      <c r="A102" s="166">
        <v>88</v>
      </c>
      <c r="B102" s="171" t="s">
        <v>272</v>
      </c>
      <c r="C102" s="204" t="s">
        <v>273</v>
      </c>
      <c r="D102" s="173" t="s">
        <v>261</v>
      </c>
      <c r="E102" s="175">
        <v>5</v>
      </c>
      <c r="F102" s="178"/>
      <c r="G102" s="179">
        <f t="shared" si="21"/>
        <v>0</v>
      </c>
      <c r="H102" s="178"/>
      <c r="I102" s="179">
        <f t="shared" si="22"/>
        <v>0</v>
      </c>
      <c r="J102" s="178"/>
      <c r="K102" s="179">
        <f t="shared" si="23"/>
        <v>0</v>
      </c>
      <c r="L102" s="179">
        <v>21</v>
      </c>
      <c r="M102" s="179">
        <f t="shared" si="24"/>
        <v>0</v>
      </c>
      <c r="N102" s="179">
        <v>6.77E-3</v>
      </c>
      <c r="O102" s="179">
        <f t="shared" si="25"/>
        <v>0.03</v>
      </c>
      <c r="P102" s="179">
        <v>0</v>
      </c>
      <c r="Q102" s="179">
        <f t="shared" si="26"/>
        <v>0</v>
      </c>
      <c r="R102" s="179"/>
      <c r="S102" s="179"/>
      <c r="T102" s="180">
        <v>0.27500000000000002</v>
      </c>
      <c r="U102" s="179">
        <f t="shared" si="27"/>
        <v>1.38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108</v>
      </c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outlineLevel="1" x14ac:dyDescent="0.2">
      <c r="A103" s="166">
        <v>89</v>
      </c>
      <c r="B103" s="171" t="s">
        <v>274</v>
      </c>
      <c r="C103" s="204" t="s">
        <v>275</v>
      </c>
      <c r="D103" s="173" t="s">
        <v>261</v>
      </c>
      <c r="E103" s="175">
        <v>2</v>
      </c>
      <c r="F103" s="178"/>
      <c r="G103" s="179">
        <f t="shared" si="21"/>
        <v>0</v>
      </c>
      <c r="H103" s="178"/>
      <c r="I103" s="179">
        <f t="shared" si="22"/>
        <v>0</v>
      </c>
      <c r="J103" s="178"/>
      <c r="K103" s="179">
        <f t="shared" si="23"/>
        <v>0</v>
      </c>
      <c r="L103" s="179">
        <v>21</v>
      </c>
      <c r="M103" s="179">
        <f t="shared" si="24"/>
        <v>0</v>
      </c>
      <c r="N103" s="179">
        <v>1.7510000000000001E-2</v>
      </c>
      <c r="O103" s="179">
        <f t="shared" si="25"/>
        <v>0.04</v>
      </c>
      <c r="P103" s="179">
        <v>0</v>
      </c>
      <c r="Q103" s="179">
        <f t="shared" si="26"/>
        <v>0</v>
      </c>
      <c r="R103" s="179"/>
      <c r="S103" s="179"/>
      <c r="T103" s="180">
        <v>1.2529999999999999</v>
      </c>
      <c r="U103" s="179">
        <f t="shared" si="27"/>
        <v>2.5099999999999998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108</v>
      </c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outlineLevel="1" x14ac:dyDescent="0.2">
      <c r="A104" s="166">
        <v>90</v>
      </c>
      <c r="B104" s="171" t="s">
        <v>276</v>
      </c>
      <c r="C104" s="204" t="s">
        <v>277</v>
      </c>
      <c r="D104" s="173" t="s">
        <v>261</v>
      </c>
      <c r="E104" s="175">
        <v>1</v>
      </c>
      <c r="F104" s="178"/>
      <c r="G104" s="179">
        <f t="shared" si="21"/>
        <v>0</v>
      </c>
      <c r="H104" s="178"/>
      <c r="I104" s="179">
        <f t="shared" si="22"/>
        <v>0</v>
      </c>
      <c r="J104" s="178"/>
      <c r="K104" s="179">
        <f t="shared" si="23"/>
        <v>0</v>
      </c>
      <c r="L104" s="179">
        <v>21</v>
      </c>
      <c r="M104" s="179">
        <f t="shared" si="24"/>
        <v>0</v>
      </c>
      <c r="N104" s="179">
        <v>1.09E-2</v>
      </c>
      <c r="O104" s="179">
        <f t="shared" si="25"/>
        <v>0.01</v>
      </c>
      <c r="P104" s="179">
        <v>0</v>
      </c>
      <c r="Q104" s="179">
        <f t="shared" si="26"/>
        <v>0</v>
      </c>
      <c r="R104" s="179"/>
      <c r="S104" s="179"/>
      <c r="T104" s="180">
        <v>1.25</v>
      </c>
      <c r="U104" s="179">
        <f t="shared" si="27"/>
        <v>1.25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 t="s">
        <v>108</v>
      </c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5"/>
      <c r="AZ104" s="165"/>
      <c r="BA104" s="165"/>
      <c r="BB104" s="165"/>
      <c r="BC104" s="165"/>
      <c r="BD104" s="165"/>
      <c r="BE104" s="165"/>
      <c r="BF104" s="165"/>
      <c r="BG104" s="165"/>
      <c r="BH104" s="165"/>
    </row>
    <row r="105" spans="1:60" outlineLevel="1" x14ac:dyDescent="0.2">
      <c r="A105" s="166">
        <v>91</v>
      </c>
      <c r="B105" s="171" t="s">
        <v>278</v>
      </c>
      <c r="C105" s="204" t="s">
        <v>279</v>
      </c>
      <c r="D105" s="173" t="s">
        <v>261</v>
      </c>
      <c r="E105" s="175">
        <v>1</v>
      </c>
      <c r="F105" s="178"/>
      <c r="G105" s="179">
        <f t="shared" si="21"/>
        <v>0</v>
      </c>
      <c r="H105" s="178"/>
      <c r="I105" s="179">
        <f t="shared" si="22"/>
        <v>0</v>
      </c>
      <c r="J105" s="178"/>
      <c r="K105" s="179">
        <f t="shared" si="23"/>
        <v>0</v>
      </c>
      <c r="L105" s="179">
        <v>21</v>
      </c>
      <c r="M105" s="179">
        <f t="shared" si="24"/>
        <v>0</v>
      </c>
      <c r="N105" s="179">
        <v>1.444E-2</v>
      </c>
      <c r="O105" s="179">
        <f t="shared" si="25"/>
        <v>0.01</v>
      </c>
      <c r="P105" s="179">
        <v>0</v>
      </c>
      <c r="Q105" s="179">
        <f t="shared" si="26"/>
        <v>0</v>
      </c>
      <c r="R105" s="179"/>
      <c r="S105" s="179"/>
      <c r="T105" s="180">
        <v>1.25</v>
      </c>
      <c r="U105" s="179">
        <f t="shared" si="27"/>
        <v>1.25</v>
      </c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108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ht="22.5" outlineLevel="1" x14ac:dyDescent="0.2">
      <c r="A106" s="166">
        <v>92</v>
      </c>
      <c r="B106" s="171" t="s">
        <v>280</v>
      </c>
      <c r="C106" s="204" t="s">
        <v>281</v>
      </c>
      <c r="D106" s="173" t="s">
        <v>128</v>
      </c>
      <c r="E106" s="175">
        <v>1</v>
      </c>
      <c r="F106" s="178"/>
      <c r="G106" s="179">
        <f t="shared" si="21"/>
        <v>0</v>
      </c>
      <c r="H106" s="178"/>
      <c r="I106" s="179">
        <f t="shared" si="22"/>
        <v>0</v>
      </c>
      <c r="J106" s="178"/>
      <c r="K106" s="179">
        <f t="shared" si="23"/>
        <v>0</v>
      </c>
      <c r="L106" s="179">
        <v>21</v>
      </c>
      <c r="M106" s="179">
        <f t="shared" si="24"/>
        <v>0</v>
      </c>
      <c r="N106" s="179">
        <v>8.8000000000000003E-4</v>
      </c>
      <c r="O106" s="179">
        <f t="shared" si="25"/>
        <v>0</v>
      </c>
      <c r="P106" s="179">
        <v>0</v>
      </c>
      <c r="Q106" s="179">
        <f t="shared" si="26"/>
        <v>0</v>
      </c>
      <c r="R106" s="179"/>
      <c r="S106" s="179"/>
      <c r="T106" s="180">
        <v>1.091</v>
      </c>
      <c r="U106" s="179">
        <f t="shared" si="27"/>
        <v>1.0900000000000001</v>
      </c>
      <c r="V106" s="165"/>
      <c r="W106" s="165"/>
      <c r="X106" s="165"/>
      <c r="Y106" s="165"/>
      <c r="Z106" s="165"/>
      <c r="AA106" s="165"/>
      <c r="AB106" s="165"/>
      <c r="AC106" s="165"/>
      <c r="AD106" s="165"/>
      <c r="AE106" s="165" t="s">
        <v>108</v>
      </c>
      <c r="AF106" s="165"/>
      <c r="AG106" s="165"/>
      <c r="AH106" s="165"/>
      <c r="AI106" s="165"/>
      <c r="AJ106" s="165"/>
      <c r="AK106" s="165"/>
      <c r="AL106" s="165"/>
      <c r="AM106" s="165"/>
      <c r="AN106" s="165"/>
      <c r="AO106" s="165"/>
      <c r="AP106" s="165"/>
      <c r="AQ106" s="165"/>
      <c r="AR106" s="165"/>
      <c r="AS106" s="165"/>
      <c r="AT106" s="165"/>
      <c r="AU106" s="165"/>
      <c r="AV106" s="165"/>
      <c r="AW106" s="165"/>
      <c r="AX106" s="165"/>
      <c r="AY106" s="165"/>
      <c r="AZ106" s="165"/>
      <c r="BA106" s="165"/>
      <c r="BB106" s="165"/>
      <c r="BC106" s="165"/>
      <c r="BD106" s="165"/>
      <c r="BE106" s="165"/>
      <c r="BF106" s="165"/>
      <c r="BG106" s="165"/>
      <c r="BH106" s="165"/>
    </row>
    <row r="107" spans="1:60" ht="22.5" outlineLevel="1" x14ac:dyDescent="0.2">
      <c r="A107" s="166">
        <v>93</v>
      </c>
      <c r="B107" s="171" t="s">
        <v>282</v>
      </c>
      <c r="C107" s="204" t="s">
        <v>283</v>
      </c>
      <c r="D107" s="173" t="s">
        <v>128</v>
      </c>
      <c r="E107" s="175">
        <v>2</v>
      </c>
      <c r="F107" s="178"/>
      <c r="G107" s="179">
        <f t="shared" si="21"/>
        <v>0</v>
      </c>
      <c r="H107" s="178"/>
      <c r="I107" s="179">
        <f t="shared" si="22"/>
        <v>0</v>
      </c>
      <c r="J107" s="178"/>
      <c r="K107" s="179">
        <f t="shared" si="23"/>
        <v>0</v>
      </c>
      <c r="L107" s="179">
        <v>21</v>
      </c>
      <c r="M107" s="179">
        <f t="shared" si="24"/>
        <v>0</v>
      </c>
      <c r="N107" s="179">
        <v>1.72E-3</v>
      </c>
      <c r="O107" s="179">
        <f t="shared" si="25"/>
        <v>0</v>
      </c>
      <c r="P107" s="179">
        <v>0</v>
      </c>
      <c r="Q107" s="179">
        <f t="shared" si="26"/>
        <v>0</v>
      </c>
      <c r="R107" s="179"/>
      <c r="S107" s="179"/>
      <c r="T107" s="180">
        <v>0.47599999999999998</v>
      </c>
      <c r="U107" s="179">
        <f t="shared" si="27"/>
        <v>0.95</v>
      </c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108</v>
      </c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outlineLevel="1" x14ac:dyDescent="0.2">
      <c r="A108" s="166">
        <v>94</v>
      </c>
      <c r="B108" s="171" t="s">
        <v>284</v>
      </c>
      <c r="C108" s="204" t="s">
        <v>285</v>
      </c>
      <c r="D108" s="173" t="s">
        <v>261</v>
      </c>
      <c r="E108" s="175">
        <v>2</v>
      </c>
      <c r="F108" s="178"/>
      <c r="G108" s="179">
        <f t="shared" si="21"/>
        <v>0</v>
      </c>
      <c r="H108" s="178"/>
      <c r="I108" s="179">
        <f t="shared" si="22"/>
        <v>0</v>
      </c>
      <c r="J108" s="178"/>
      <c r="K108" s="179">
        <f t="shared" si="23"/>
        <v>0</v>
      </c>
      <c r="L108" s="179">
        <v>21</v>
      </c>
      <c r="M108" s="179">
        <f t="shared" si="24"/>
        <v>0</v>
      </c>
      <c r="N108" s="179">
        <v>2.4080000000000001E-2</v>
      </c>
      <c r="O108" s="179">
        <f t="shared" si="25"/>
        <v>0.05</v>
      </c>
      <c r="P108" s="179">
        <v>0</v>
      </c>
      <c r="Q108" s="179">
        <f t="shared" si="26"/>
        <v>0</v>
      </c>
      <c r="R108" s="179"/>
      <c r="S108" s="179"/>
      <c r="T108" s="180">
        <v>0.95499999999999996</v>
      </c>
      <c r="U108" s="179">
        <f t="shared" si="27"/>
        <v>1.91</v>
      </c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 t="s">
        <v>108</v>
      </c>
      <c r="AF108" s="165"/>
      <c r="AG108" s="165"/>
      <c r="AH108" s="165"/>
      <c r="AI108" s="165"/>
      <c r="AJ108" s="165"/>
      <c r="AK108" s="165"/>
      <c r="AL108" s="165"/>
      <c r="AM108" s="165"/>
      <c r="AN108" s="165"/>
      <c r="AO108" s="165"/>
      <c r="AP108" s="165"/>
      <c r="AQ108" s="165"/>
      <c r="AR108" s="165"/>
      <c r="AS108" s="165"/>
      <c r="AT108" s="165"/>
      <c r="AU108" s="165"/>
      <c r="AV108" s="165"/>
      <c r="AW108" s="165"/>
      <c r="AX108" s="165"/>
      <c r="AY108" s="165"/>
      <c r="AZ108" s="165"/>
      <c r="BA108" s="165"/>
      <c r="BB108" s="165"/>
      <c r="BC108" s="165"/>
      <c r="BD108" s="165"/>
      <c r="BE108" s="165"/>
      <c r="BF108" s="165"/>
      <c r="BG108" s="165"/>
      <c r="BH108" s="165"/>
    </row>
    <row r="109" spans="1:60" outlineLevel="1" x14ac:dyDescent="0.2">
      <c r="A109" s="166">
        <v>95</v>
      </c>
      <c r="B109" s="171" t="s">
        <v>286</v>
      </c>
      <c r="C109" s="204" t="s">
        <v>287</v>
      </c>
      <c r="D109" s="173" t="s">
        <v>261</v>
      </c>
      <c r="E109" s="175">
        <v>1</v>
      </c>
      <c r="F109" s="178"/>
      <c r="G109" s="179">
        <f t="shared" si="21"/>
        <v>0</v>
      </c>
      <c r="H109" s="178"/>
      <c r="I109" s="179">
        <f t="shared" si="22"/>
        <v>0</v>
      </c>
      <c r="J109" s="178"/>
      <c r="K109" s="179">
        <f t="shared" si="23"/>
        <v>0</v>
      </c>
      <c r="L109" s="179">
        <v>21</v>
      </c>
      <c r="M109" s="179">
        <f t="shared" si="24"/>
        <v>0</v>
      </c>
      <c r="N109" s="179">
        <v>1.5100000000000001E-2</v>
      </c>
      <c r="O109" s="179">
        <f t="shared" si="25"/>
        <v>0.02</v>
      </c>
      <c r="P109" s="179">
        <v>0</v>
      </c>
      <c r="Q109" s="179">
        <f t="shared" si="26"/>
        <v>0</v>
      </c>
      <c r="R109" s="179"/>
      <c r="S109" s="179"/>
      <c r="T109" s="180">
        <v>0.97299999999999998</v>
      </c>
      <c r="U109" s="179">
        <f t="shared" si="27"/>
        <v>0.97</v>
      </c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108</v>
      </c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 x14ac:dyDescent="0.2">
      <c r="A110" s="166">
        <v>96</v>
      </c>
      <c r="B110" s="171" t="s">
        <v>288</v>
      </c>
      <c r="C110" s="204" t="s">
        <v>289</v>
      </c>
      <c r="D110" s="173" t="s">
        <v>128</v>
      </c>
      <c r="E110" s="175">
        <v>1</v>
      </c>
      <c r="F110" s="178"/>
      <c r="G110" s="179">
        <f t="shared" si="21"/>
        <v>0</v>
      </c>
      <c r="H110" s="178"/>
      <c r="I110" s="179">
        <f t="shared" si="22"/>
        <v>0</v>
      </c>
      <c r="J110" s="178"/>
      <c r="K110" s="179">
        <f t="shared" si="23"/>
        <v>0</v>
      </c>
      <c r="L110" s="179">
        <v>21</v>
      </c>
      <c r="M110" s="179">
        <f t="shared" si="24"/>
        <v>0</v>
      </c>
      <c r="N110" s="179">
        <v>4.0000000000000003E-5</v>
      </c>
      <c r="O110" s="179">
        <f t="shared" si="25"/>
        <v>0</v>
      </c>
      <c r="P110" s="179">
        <v>0</v>
      </c>
      <c r="Q110" s="179">
        <f t="shared" si="26"/>
        <v>0</v>
      </c>
      <c r="R110" s="179"/>
      <c r="S110" s="179"/>
      <c r="T110" s="180">
        <v>0.95099999999999996</v>
      </c>
      <c r="U110" s="179">
        <f t="shared" si="27"/>
        <v>0.95</v>
      </c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108</v>
      </c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 x14ac:dyDescent="0.2">
      <c r="A111" s="166">
        <v>97</v>
      </c>
      <c r="B111" s="171" t="s">
        <v>148</v>
      </c>
      <c r="C111" s="204" t="s">
        <v>290</v>
      </c>
      <c r="D111" s="173" t="s">
        <v>128</v>
      </c>
      <c r="E111" s="175">
        <v>1</v>
      </c>
      <c r="F111" s="178"/>
      <c r="G111" s="179">
        <f t="shared" si="21"/>
        <v>0</v>
      </c>
      <c r="H111" s="178"/>
      <c r="I111" s="179">
        <f t="shared" si="22"/>
        <v>0</v>
      </c>
      <c r="J111" s="178"/>
      <c r="K111" s="179">
        <f t="shared" si="23"/>
        <v>0</v>
      </c>
      <c r="L111" s="179">
        <v>21</v>
      </c>
      <c r="M111" s="179">
        <f t="shared" si="24"/>
        <v>0</v>
      </c>
      <c r="N111" s="179">
        <v>4.0000000000000002E-4</v>
      </c>
      <c r="O111" s="179">
        <f t="shared" si="25"/>
        <v>0</v>
      </c>
      <c r="P111" s="179">
        <v>0</v>
      </c>
      <c r="Q111" s="179">
        <f t="shared" si="26"/>
        <v>0</v>
      </c>
      <c r="R111" s="179"/>
      <c r="S111" s="179"/>
      <c r="T111" s="180">
        <v>0</v>
      </c>
      <c r="U111" s="179">
        <f t="shared" si="27"/>
        <v>0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108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outlineLevel="1" x14ac:dyDescent="0.2">
      <c r="A112" s="166">
        <v>98</v>
      </c>
      <c r="B112" s="171" t="s">
        <v>291</v>
      </c>
      <c r="C112" s="204" t="s">
        <v>292</v>
      </c>
      <c r="D112" s="173" t="s">
        <v>261</v>
      </c>
      <c r="E112" s="175">
        <v>2</v>
      </c>
      <c r="F112" s="178"/>
      <c r="G112" s="179">
        <f t="shared" si="21"/>
        <v>0</v>
      </c>
      <c r="H112" s="178"/>
      <c r="I112" s="179">
        <f t="shared" si="22"/>
        <v>0</v>
      </c>
      <c r="J112" s="178"/>
      <c r="K112" s="179">
        <f t="shared" si="23"/>
        <v>0</v>
      </c>
      <c r="L112" s="179">
        <v>21</v>
      </c>
      <c r="M112" s="179">
        <f t="shared" si="24"/>
        <v>0</v>
      </c>
      <c r="N112" s="179">
        <v>2.5000000000000001E-4</v>
      </c>
      <c r="O112" s="179">
        <f t="shared" si="25"/>
        <v>0</v>
      </c>
      <c r="P112" s="179">
        <v>0</v>
      </c>
      <c r="Q112" s="179">
        <f t="shared" si="26"/>
        <v>0</v>
      </c>
      <c r="R112" s="179"/>
      <c r="S112" s="179"/>
      <c r="T112" s="180">
        <v>0.25800000000000001</v>
      </c>
      <c r="U112" s="179">
        <f t="shared" si="27"/>
        <v>0.52</v>
      </c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 t="s">
        <v>108</v>
      </c>
      <c r="AF112" s="165"/>
      <c r="AG112" s="165"/>
      <c r="AH112" s="165"/>
      <c r="AI112" s="165"/>
      <c r="AJ112" s="165"/>
      <c r="AK112" s="165"/>
      <c r="AL112" s="165"/>
      <c r="AM112" s="165"/>
      <c r="AN112" s="165"/>
      <c r="AO112" s="165"/>
      <c r="AP112" s="165"/>
      <c r="AQ112" s="165"/>
      <c r="AR112" s="165"/>
      <c r="AS112" s="165"/>
      <c r="AT112" s="165"/>
      <c r="AU112" s="165"/>
      <c r="AV112" s="165"/>
      <c r="AW112" s="165"/>
      <c r="AX112" s="165"/>
      <c r="AY112" s="165"/>
      <c r="AZ112" s="165"/>
      <c r="BA112" s="165"/>
      <c r="BB112" s="165"/>
      <c r="BC112" s="165"/>
      <c r="BD112" s="165"/>
      <c r="BE112" s="165"/>
      <c r="BF112" s="165"/>
      <c r="BG112" s="165"/>
      <c r="BH112" s="165"/>
    </row>
    <row r="113" spans="1:60" outlineLevel="1" x14ac:dyDescent="0.2">
      <c r="A113" s="166">
        <v>99</v>
      </c>
      <c r="B113" s="171" t="s">
        <v>293</v>
      </c>
      <c r="C113" s="204" t="s">
        <v>294</v>
      </c>
      <c r="D113" s="173" t="s">
        <v>128</v>
      </c>
      <c r="E113" s="175">
        <v>2</v>
      </c>
      <c r="F113" s="178"/>
      <c r="G113" s="179">
        <f t="shared" si="21"/>
        <v>0</v>
      </c>
      <c r="H113" s="178"/>
      <c r="I113" s="179">
        <f t="shared" si="22"/>
        <v>0</v>
      </c>
      <c r="J113" s="178"/>
      <c r="K113" s="179">
        <f t="shared" si="23"/>
        <v>0</v>
      </c>
      <c r="L113" s="179">
        <v>21</v>
      </c>
      <c r="M113" s="179">
        <f t="shared" si="24"/>
        <v>0</v>
      </c>
      <c r="N113" s="179">
        <v>1.64E-3</v>
      </c>
      <c r="O113" s="179">
        <f t="shared" si="25"/>
        <v>0</v>
      </c>
      <c r="P113" s="179">
        <v>0</v>
      </c>
      <c r="Q113" s="179">
        <f t="shared" si="26"/>
        <v>0</v>
      </c>
      <c r="R113" s="179"/>
      <c r="S113" s="179"/>
      <c r="T113" s="180">
        <v>0.48499999999999999</v>
      </c>
      <c r="U113" s="179">
        <f t="shared" si="27"/>
        <v>0.97</v>
      </c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 t="s">
        <v>108</v>
      </c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</row>
    <row r="114" spans="1:60" outlineLevel="1" x14ac:dyDescent="0.2">
      <c r="A114" s="166">
        <v>100</v>
      </c>
      <c r="B114" s="171" t="s">
        <v>295</v>
      </c>
      <c r="C114" s="204" t="s">
        <v>296</v>
      </c>
      <c r="D114" s="173" t="s">
        <v>261</v>
      </c>
      <c r="E114" s="175">
        <v>1</v>
      </c>
      <c r="F114" s="178"/>
      <c r="G114" s="179">
        <f t="shared" si="21"/>
        <v>0</v>
      </c>
      <c r="H114" s="178"/>
      <c r="I114" s="179">
        <f t="shared" si="22"/>
        <v>0</v>
      </c>
      <c r="J114" s="178"/>
      <c r="K114" s="179">
        <f t="shared" si="23"/>
        <v>0</v>
      </c>
      <c r="L114" s="179">
        <v>21</v>
      </c>
      <c r="M114" s="179">
        <f t="shared" si="24"/>
        <v>0</v>
      </c>
      <c r="N114" s="179">
        <v>6.2E-4</v>
      </c>
      <c r="O114" s="179">
        <f t="shared" si="25"/>
        <v>0</v>
      </c>
      <c r="P114" s="179">
        <v>0</v>
      </c>
      <c r="Q114" s="179">
        <f t="shared" si="26"/>
        <v>0</v>
      </c>
      <c r="R114" s="179"/>
      <c r="S114" s="179"/>
      <c r="T114" s="180">
        <v>2.6</v>
      </c>
      <c r="U114" s="179">
        <f t="shared" si="27"/>
        <v>2.6</v>
      </c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 t="s">
        <v>108</v>
      </c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</row>
    <row r="115" spans="1:60" outlineLevel="1" x14ac:dyDescent="0.2">
      <c r="A115" s="166">
        <v>101</v>
      </c>
      <c r="B115" s="171" t="s">
        <v>148</v>
      </c>
      <c r="C115" s="204" t="s">
        <v>297</v>
      </c>
      <c r="D115" s="173" t="s">
        <v>128</v>
      </c>
      <c r="E115" s="175">
        <v>1</v>
      </c>
      <c r="F115" s="178"/>
      <c r="G115" s="179">
        <f t="shared" si="21"/>
        <v>0</v>
      </c>
      <c r="H115" s="178"/>
      <c r="I115" s="179">
        <f t="shared" si="22"/>
        <v>0</v>
      </c>
      <c r="J115" s="178"/>
      <c r="K115" s="179">
        <f t="shared" si="23"/>
        <v>0</v>
      </c>
      <c r="L115" s="179">
        <v>21</v>
      </c>
      <c r="M115" s="179">
        <f t="shared" si="24"/>
        <v>0</v>
      </c>
      <c r="N115" s="179">
        <v>20</v>
      </c>
      <c r="O115" s="179">
        <f t="shared" si="25"/>
        <v>20</v>
      </c>
      <c r="P115" s="179">
        <v>0</v>
      </c>
      <c r="Q115" s="179">
        <f t="shared" si="26"/>
        <v>0</v>
      </c>
      <c r="R115" s="179"/>
      <c r="S115" s="179"/>
      <c r="T115" s="180">
        <v>0</v>
      </c>
      <c r="U115" s="179">
        <f t="shared" si="27"/>
        <v>0</v>
      </c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 t="s">
        <v>108</v>
      </c>
      <c r="AF115" s="165"/>
      <c r="AG115" s="165"/>
      <c r="AH115" s="165"/>
      <c r="AI115" s="165"/>
      <c r="AJ115" s="165"/>
      <c r="AK115" s="165"/>
      <c r="AL115" s="165"/>
      <c r="AM115" s="165"/>
      <c r="AN115" s="165"/>
      <c r="AO115" s="165"/>
      <c r="AP115" s="165"/>
      <c r="AQ115" s="165"/>
      <c r="AR115" s="165"/>
      <c r="AS115" s="165"/>
      <c r="AT115" s="165"/>
      <c r="AU115" s="165"/>
      <c r="AV115" s="165"/>
      <c r="AW115" s="165"/>
      <c r="AX115" s="165"/>
      <c r="AY115" s="165"/>
      <c r="AZ115" s="165"/>
      <c r="BA115" s="165"/>
      <c r="BB115" s="165"/>
      <c r="BC115" s="165"/>
      <c r="BD115" s="165"/>
      <c r="BE115" s="165"/>
      <c r="BF115" s="165"/>
      <c r="BG115" s="165"/>
      <c r="BH115" s="165"/>
    </row>
    <row r="116" spans="1:60" outlineLevel="1" x14ac:dyDescent="0.2">
      <c r="A116" s="166">
        <v>102</v>
      </c>
      <c r="B116" s="171" t="s">
        <v>298</v>
      </c>
      <c r="C116" s="204" t="s">
        <v>299</v>
      </c>
      <c r="D116" s="173" t="s">
        <v>128</v>
      </c>
      <c r="E116" s="175">
        <v>4</v>
      </c>
      <c r="F116" s="178"/>
      <c r="G116" s="179">
        <f t="shared" si="21"/>
        <v>0</v>
      </c>
      <c r="H116" s="178"/>
      <c r="I116" s="179">
        <f t="shared" si="22"/>
        <v>0</v>
      </c>
      <c r="J116" s="178"/>
      <c r="K116" s="179">
        <f t="shared" si="23"/>
        <v>0</v>
      </c>
      <c r="L116" s="179">
        <v>21</v>
      </c>
      <c r="M116" s="179">
        <f t="shared" si="24"/>
        <v>0</v>
      </c>
      <c r="N116" s="179">
        <v>6.9999999999999999E-4</v>
      </c>
      <c r="O116" s="179">
        <f t="shared" si="25"/>
        <v>0</v>
      </c>
      <c r="P116" s="179">
        <v>0</v>
      </c>
      <c r="Q116" s="179">
        <f t="shared" si="26"/>
        <v>0</v>
      </c>
      <c r="R116" s="179"/>
      <c r="S116" s="179"/>
      <c r="T116" s="180">
        <v>0.37</v>
      </c>
      <c r="U116" s="179">
        <f t="shared" si="27"/>
        <v>1.48</v>
      </c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 t="s">
        <v>108</v>
      </c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</row>
    <row r="117" spans="1:60" ht="22.5" outlineLevel="1" x14ac:dyDescent="0.2">
      <c r="A117" s="166">
        <v>103</v>
      </c>
      <c r="B117" s="171" t="s">
        <v>300</v>
      </c>
      <c r="C117" s="204" t="s">
        <v>301</v>
      </c>
      <c r="D117" s="173" t="s">
        <v>128</v>
      </c>
      <c r="E117" s="175">
        <v>1</v>
      </c>
      <c r="F117" s="178"/>
      <c r="G117" s="179">
        <f t="shared" si="21"/>
        <v>0</v>
      </c>
      <c r="H117" s="178"/>
      <c r="I117" s="179">
        <f t="shared" si="22"/>
        <v>0</v>
      </c>
      <c r="J117" s="178"/>
      <c r="K117" s="179">
        <f t="shared" si="23"/>
        <v>0</v>
      </c>
      <c r="L117" s="179">
        <v>21</v>
      </c>
      <c r="M117" s="179">
        <f t="shared" si="24"/>
        <v>0</v>
      </c>
      <c r="N117" s="179">
        <v>5.9999999999999995E-4</v>
      </c>
      <c r="O117" s="179">
        <f t="shared" si="25"/>
        <v>0</v>
      </c>
      <c r="P117" s="179">
        <v>0</v>
      </c>
      <c r="Q117" s="179">
        <f t="shared" si="26"/>
        <v>0</v>
      </c>
      <c r="R117" s="179"/>
      <c r="S117" s="179"/>
      <c r="T117" s="180">
        <v>0</v>
      </c>
      <c r="U117" s="179">
        <f t="shared" si="27"/>
        <v>0</v>
      </c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 t="s">
        <v>108</v>
      </c>
      <c r="AF117" s="165"/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</row>
    <row r="118" spans="1:60" outlineLevel="1" x14ac:dyDescent="0.2">
      <c r="A118" s="166">
        <v>104</v>
      </c>
      <c r="B118" s="171" t="s">
        <v>302</v>
      </c>
      <c r="C118" s="204" t="s">
        <v>303</v>
      </c>
      <c r="D118" s="173" t="s">
        <v>261</v>
      </c>
      <c r="E118" s="175">
        <v>1</v>
      </c>
      <c r="F118" s="178"/>
      <c r="G118" s="179">
        <f t="shared" si="21"/>
        <v>0</v>
      </c>
      <c r="H118" s="178"/>
      <c r="I118" s="179">
        <f t="shared" si="22"/>
        <v>0</v>
      </c>
      <c r="J118" s="178"/>
      <c r="K118" s="179">
        <f t="shared" si="23"/>
        <v>0</v>
      </c>
      <c r="L118" s="179">
        <v>21</v>
      </c>
      <c r="M118" s="179">
        <f t="shared" si="24"/>
        <v>0</v>
      </c>
      <c r="N118" s="179">
        <v>1.2E-4</v>
      </c>
      <c r="O118" s="179">
        <f t="shared" si="25"/>
        <v>0</v>
      </c>
      <c r="P118" s="179">
        <v>0</v>
      </c>
      <c r="Q118" s="179">
        <f t="shared" si="26"/>
        <v>0</v>
      </c>
      <c r="R118" s="179"/>
      <c r="S118" s="179"/>
      <c r="T118" s="180">
        <v>0.58699999999999997</v>
      </c>
      <c r="U118" s="179">
        <f t="shared" si="27"/>
        <v>0.59</v>
      </c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 t="s">
        <v>108</v>
      </c>
      <c r="AF118" s="165"/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</row>
    <row r="119" spans="1:60" outlineLevel="1" x14ac:dyDescent="0.2">
      <c r="A119" s="166">
        <v>105</v>
      </c>
      <c r="B119" s="171" t="s">
        <v>148</v>
      </c>
      <c r="C119" s="204" t="s">
        <v>304</v>
      </c>
      <c r="D119" s="173" t="s">
        <v>128</v>
      </c>
      <c r="E119" s="175">
        <v>1</v>
      </c>
      <c r="F119" s="178"/>
      <c r="G119" s="179">
        <f t="shared" si="21"/>
        <v>0</v>
      </c>
      <c r="H119" s="178"/>
      <c r="I119" s="179">
        <f t="shared" si="22"/>
        <v>0</v>
      </c>
      <c r="J119" s="178"/>
      <c r="K119" s="179">
        <f t="shared" si="23"/>
        <v>0</v>
      </c>
      <c r="L119" s="179">
        <v>21</v>
      </c>
      <c r="M119" s="179">
        <f t="shared" si="24"/>
        <v>0</v>
      </c>
      <c r="N119" s="179">
        <v>3.0000000000000001E-3</v>
      </c>
      <c r="O119" s="179">
        <f t="shared" si="25"/>
        <v>0</v>
      </c>
      <c r="P119" s="179">
        <v>0</v>
      </c>
      <c r="Q119" s="179">
        <f t="shared" si="26"/>
        <v>0</v>
      </c>
      <c r="R119" s="179"/>
      <c r="S119" s="179"/>
      <c r="T119" s="180">
        <v>0</v>
      </c>
      <c r="U119" s="179">
        <f t="shared" si="27"/>
        <v>0</v>
      </c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 t="s">
        <v>108</v>
      </c>
      <c r="AF119" s="165"/>
      <c r="AG119" s="165"/>
      <c r="AH119" s="165"/>
      <c r="AI119" s="165"/>
      <c r="AJ119" s="165"/>
      <c r="AK119" s="165"/>
      <c r="AL119" s="165"/>
      <c r="AM119" s="165"/>
      <c r="AN119" s="165"/>
      <c r="AO119" s="165"/>
      <c r="AP119" s="165"/>
      <c r="AQ119" s="165"/>
      <c r="AR119" s="165"/>
      <c r="AS119" s="165"/>
      <c r="AT119" s="165"/>
      <c r="AU119" s="165"/>
      <c r="AV119" s="165"/>
      <c r="AW119" s="165"/>
      <c r="AX119" s="165"/>
      <c r="AY119" s="165"/>
      <c r="AZ119" s="165"/>
      <c r="BA119" s="165"/>
      <c r="BB119" s="165"/>
      <c r="BC119" s="165"/>
      <c r="BD119" s="165"/>
      <c r="BE119" s="165"/>
      <c r="BF119" s="165"/>
      <c r="BG119" s="165"/>
      <c r="BH119" s="165"/>
    </row>
    <row r="120" spans="1:60" outlineLevel="1" x14ac:dyDescent="0.2">
      <c r="A120" s="166">
        <v>106</v>
      </c>
      <c r="B120" s="171" t="s">
        <v>305</v>
      </c>
      <c r="C120" s="204" t="s">
        <v>306</v>
      </c>
      <c r="D120" s="173" t="s">
        <v>128</v>
      </c>
      <c r="E120" s="175">
        <v>1</v>
      </c>
      <c r="F120" s="178"/>
      <c r="G120" s="179">
        <f t="shared" si="21"/>
        <v>0</v>
      </c>
      <c r="H120" s="178"/>
      <c r="I120" s="179">
        <f t="shared" si="22"/>
        <v>0</v>
      </c>
      <c r="J120" s="178"/>
      <c r="K120" s="179">
        <f t="shared" si="23"/>
        <v>0</v>
      </c>
      <c r="L120" s="179">
        <v>21</v>
      </c>
      <c r="M120" s="179">
        <f t="shared" si="24"/>
        <v>0</v>
      </c>
      <c r="N120" s="179">
        <v>8.0000000000000004E-4</v>
      </c>
      <c r="O120" s="179">
        <f t="shared" si="25"/>
        <v>0</v>
      </c>
      <c r="P120" s="179">
        <v>0</v>
      </c>
      <c r="Q120" s="179">
        <f t="shared" si="26"/>
        <v>0</v>
      </c>
      <c r="R120" s="179"/>
      <c r="S120" s="179"/>
      <c r="T120" s="180">
        <v>0.37</v>
      </c>
      <c r="U120" s="179">
        <f t="shared" si="27"/>
        <v>0.37</v>
      </c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 t="s">
        <v>108</v>
      </c>
      <c r="AF120" s="165"/>
      <c r="AG120" s="165"/>
      <c r="AH120" s="165"/>
      <c r="AI120" s="165"/>
      <c r="AJ120" s="165"/>
      <c r="AK120" s="165"/>
      <c r="AL120" s="165"/>
      <c r="AM120" s="165"/>
      <c r="AN120" s="165"/>
      <c r="AO120" s="165"/>
      <c r="AP120" s="165"/>
      <c r="AQ120" s="165"/>
      <c r="AR120" s="165"/>
      <c r="AS120" s="165"/>
      <c r="AT120" s="165"/>
      <c r="AU120" s="165"/>
      <c r="AV120" s="165"/>
      <c r="AW120" s="165"/>
      <c r="AX120" s="165"/>
      <c r="AY120" s="165"/>
      <c r="AZ120" s="165"/>
      <c r="BA120" s="165"/>
      <c r="BB120" s="165"/>
      <c r="BC120" s="165"/>
      <c r="BD120" s="165"/>
      <c r="BE120" s="165"/>
      <c r="BF120" s="165"/>
      <c r="BG120" s="165"/>
      <c r="BH120" s="165"/>
    </row>
    <row r="121" spans="1:60" ht="22.5" outlineLevel="1" x14ac:dyDescent="0.2">
      <c r="A121" s="166">
        <v>107</v>
      </c>
      <c r="B121" s="171" t="s">
        <v>307</v>
      </c>
      <c r="C121" s="204" t="s">
        <v>308</v>
      </c>
      <c r="D121" s="173" t="s">
        <v>178</v>
      </c>
      <c r="E121" s="175">
        <v>20.4634</v>
      </c>
      <c r="F121" s="178"/>
      <c r="G121" s="179">
        <f t="shared" si="21"/>
        <v>0</v>
      </c>
      <c r="H121" s="178"/>
      <c r="I121" s="179">
        <f t="shared" si="22"/>
        <v>0</v>
      </c>
      <c r="J121" s="178"/>
      <c r="K121" s="179">
        <f t="shared" si="23"/>
        <v>0</v>
      </c>
      <c r="L121" s="179">
        <v>21</v>
      </c>
      <c r="M121" s="179">
        <f t="shared" si="24"/>
        <v>0</v>
      </c>
      <c r="N121" s="179">
        <v>0</v>
      </c>
      <c r="O121" s="179">
        <f t="shared" si="25"/>
        <v>0</v>
      </c>
      <c r="P121" s="179">
        <v>0</v>
      </c>
      <c r="Q121" s="179">
        <f t="shared" si="26"/>
        <v>0</v>
      </c>
      <c r="R121" s="179"/>
      <c r="S121" s="179"/>
      <c r="T121" s="180">
        <v>1.573</v>
      </c>
      <c r="U121" s="179">
        <f t="shared" si="27"/>
        <v>32.19</v>
      </c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 t="s">
        <v>108</v>
      </c>
      <c r="AF121" s="165"/>
      <c r="AG121" s="165"/>
      <c r="AH121" s="165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</row>
    <row r="122" spans="1:60" x14ac:dyDescent="0.2">
      <c r="A122" s="167" t="s">
        <v>103</v>
      </c>
      <c r="B122" s="172" t="s">
        <v>74</v>
      </c>
      <c r="C122" s="205" t="s">
        <v>75</v>
      </c>
      <c r="D122" s="174"/>
      <c r="E122" s="176"/>
      <c r="F122" s="181"/>
      <c r="G122" s="181">
        <f>SUMIF(AE123:AE127,"&lt;&gt;NOR",G123:G127)</f>
        <v>0</v>
      </c>
      <c r="H122" s="181"/>
      <c r="I122" s="181">
        <f>SUM(I123:I127)</f>
        <v>0</v>
      </c>
      <c r="J122" s="181"/>
      <c r="K122" s="181">
        <f>SUM(K123:K127)</f>
        <v>0</v>
      </c>
      <c r="L122" s="181"/>
      <c r="M122" s="181">
        <f>SUM(M123:M127)</f>
        <v>0</v>
      </c>
      <c r="N122" s="181"/>
      <c r="O122" s="181">
        <f>SUM(O123:O127)</f>
        <v>8.9999999999999983E-2</v>
      </c>
      <c r="P122" s="181"/>
      <c r="Q122" s="181">
        <f>SUM(Q123:Q127)</f>
        <v>0</v>
      </c>
      <c r="R122" s="181"/>
      <c r="S122" s="181"/>
      <c r="T122" s="182"/>
      <c r="U122" s="181">
        <f>SUM(U123:U127)</f>
        <v>26.759999999999998</v>
      </c>
      <c r="AE122" t="s">
        <v>104</v>
      </c>
    </row>
    <row r="123" spans="1:60" outlineLevel="1" x14ac:dyDescent="0.2">
      <c r="A123" s="166">
        <v>108</v>
      </c>
      <c r="B123" s="171" t="s">
        <v>309</v>
      </c>
      <c r="C123" s="204" t="s">
        <v>310</v>
      </c>
      <c r="D123" s="173" t="s">
        <v>261</v>
      </c>
      <c r="E123" s="175">
        <v>7</v>
      </c>
      <c r="F123" s="178"/>
      <c r="G123" s="179">
        <f>ROUND(E123*F123,2)</f>
        <v>0</v>
      </c>
      <c r="H123" s="178"/>
      <c r="I123" s="179">
        <f>ROUND(E123*H123,2)</f>
        <v>0</v>
      </c>
      <c r="J123" s="178"/>
      <c r="K123" s="179">
        <f>ROUND(E123*J123,2)</f>
        <v>0</v>
      </c>
      <c r="L123" s="179">
        <v>21</v>
      </c>
      <c r="M123" s="179">
        <f>G123*(1+L123/100)</f>
        <v>0</v>
      </c>
      <c r="N123" s="179">
        <v>2E-3</v>
      </c>
      <c r="O123" s="179">
        <f>ROUND(E123*N123,2)</f>
        <v>0.01</v>
      </c>
      <c r="P123" s="179">
        <v>0</v>
      </c>
      <c r="Q123" s="179">
        <f>ROUND(E123*P123,2)</f>
        <v>0</v>
      </c>
      <c r="R123" s="179"/>
      <c r="S123" s="179"/>
      <c r="T123" s="180">
        <v>1.22</v>
      </c>
      <c r="U123" s="179">
        <f>ROUND(E123*T123,2)</f>
        <v>8.5399999999999991</v>
      </c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 t="s">
        <v>108</v>
      </c>
      <c r="AF123" s="165"/>
      <c r="AG123" s="165"/>
      <c r="AH123" s="165"/>
      <c r="AI123" s="165"/>
      <c r="AJ123" s="165"/>
      <c r="AK123" s="165"/>
      <c r="AL123" s="165"/>
      <c r="AM123" s="165"/>
      <c r="AN123" s="165"/>
      <c r="AO123" s="165"/>
      <c r="AP123" s="165"/>
      <c r="AQ123" s="165"/>
      <c r="AR123" s="165"/>
      <c r="AS123" s="165"/>
      <c r="AT123" s="165"/>
      <c r="AU123" s="165"/>
      <c r="AV123" s="165"/>
      <c r="AW123" s="165"/>
      <c r="AX123" s="165"/>
      <c r="AY123" s="165"/>
      <c r="AZ123" s="165"/>
      <c r="BA123" s="165"/>
      <c r="BB123" s="165"/>
      <c r="BC123" s="165"/>
      <c r="BD123" s="165"/>
      <c r="BE123" s="165"/>
      <c r="BF123" s="165"/>
      <c r="BG123" s="165"/>
      <c r="BH123" s="165"/>
    </row>
    <row r="124" spans="1:60" outlineLevel="1" x14ac:dyDescent="0.2">
      <c r="A124" s="166">
        <v>109</v>
      </c>
      <c r="B124" s="171" t="s">
        <v>311</v>
      </c>
      <c r="C124" s="204" t="s">
        <v>312</v>
      </c>
      <c r="D124" s="173" t="s">
        <v>261</v>
      </c>
      <c r="E124" s="175">
        <v>7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21</v>
      </c>
      <c r="M124" s="179">
        <f>G124*(1+L124/100)</f>
        <v>0</v>
      </c>
      <c r="N124" s="179">
        <v>8.9999999999999993E-3</v>
      </c>
      <c r="O124" s="179">
        <f>ROUND(E124*N124,2)</f>
        <v>0.06</v>
      </c>
      <c r="P124" s="179">
        <v>0</v>
      </c>
      <c r="Q124" s="179">
        <f>ROUND(E124*P124,2)</f>
        <v>0</v>
      </c>
      <c r="R124" s="179"/>
      <c r="S124" s="179"/>
      <c r="T124" s="180">
        <v>1.77</v>
      </c>
      <c r="U124" s="179">
        <f>ROUND(E124*T124,2)</f>
        <v>12.39</v>
      </c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 t="s">
        <v>108</v>
      </c>
      <c r="AF124" s="165"/>
      <c r="AG124" s="165"/>
      <c r="AH124" s="165"/>
      <c r="AI124" s="165"/>
      <c r="AJ124" s="165"/>
      <c r="AK124" s="165"/>
      <c r="AL124" s="165"/>
      <c r="AM124" s="165"/>
      <c r="AN124" s="165"/>
      <c r="AO124" s="165"/>
      <c r="AP124" s="165"/>
      <c r="AQ124" s="165"/>
      <c r="AR124" s="165"/>
      <c r="AS124" s="165"/>
      <c r="AT124" s="165"/>
      <c r="AU124" s="165"/>
      <c r="AV124" s="165"/>
      <c r="AW124" s="165"/>
      <c r="AX124" s="165"/>
      <c r="AY124" s="165"/>
      <c r="AZ124" s="165"/>
      <c r="BA124" s="165"/>
      <c r="BB124" s="165"/>
      <c r="BC124" s="165"/>
      <c r="BD124" s="165"/>
      <c r="BE124" s="165"/>
      <c r="BF124" s="165"/>
      <c r="BG124" s="165"/>
      <c r="BH124" s="165"/>
    </row>
    <row r="125" spans="1:60" outlineLevel="1" x14ac:dyDescent="0.2">
      <c r="A125" s="166">
        <v>110</v>
      </c>
      <c r="B125" s="171" t="s">
        <v>313</v>
      </c>
      <c r="C125" s="204" t="s">
        <v>314</v>
      </c>
      <c r="D125" s="173" t="s">
        <v>261</v>
      </c>
      <c r="E125" s="175">
        <v>2</v>
      </c>
      <c r="F125" s="178"/>
      <c r="G125" s="179">
        <f>ROUND(E125*F125,2)</f>
        <v>0</v>
      </c>
      <c r="H125" s="178"/>
      <c r="I125" s="179">
        <f>ROUND(E125*H125,2)</f>
        <v>0</v>
      </c>
      <c r="J125" s="178"/>
      <c r="K125" s="179">
        <f>ROUND(E125*J125,2)</f>
        <v>0</v>
      </c>
      <c r="L125" s="179">
        <v>21</v>
      </c>
      <c r="M125" s="179">
        <f>G125*(1+L125/100)</f>
        <v>0</v>
      </c>
      <c r="N125" s="179">
        <v>7.0000000000000001E-3</v>
      </c>
      <c r="O125" s="179">
        <f>ROUND(E125*N125,2)</f>
        <v>0.01</v>
      </c>
      <c r="P125" s="179">
        <v>0</v>
      </c>
      <c r="Q125" s="179">
        <f>ROUND(E125*P125,2)</f>
        <v>0</v>
      </c>
      <c r="R125" s="179"/>
      <c r="S125" s="179"/>
      <c r="T125" s="180">
        <v>1.47</v>
      </c>
      <c r="U125" s="179">
        <f>ROUND(E125*T125,2)</f>
        <v>2.94</v>
      </c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 t="s">
        <v>108</v>
      </c>
      <c r="AF125" s="165"/>
      <c r="AG125" s="165"/>
      <c r="AH125" s="165"/>
      <c r="AI125" s="165"/>
      <c r="AJ125" s="165"/>
      <c r="AK125" s="165"/>
      <c r="AL125" s="165"/>
      <c r="AM125" s="165"/>
      <c r="AN125" s="165"/>
      <c r="AO125" s="165"/>
      <c r="AP125" s="165"/>
      <c r="AQ125" s="165"/>
      <c r="AR125" s="165"/>
      <c r="AS125" s="165"/>
      <c r="AT125" s="165"/>
      <c r="AU125" s="165"/>
      <c r="AV125" s="165"/>
      <c r="AW125" s="165"/>
      <c r="AX125" s="165"/>
      <c r="AY125" s="165"/>
      <c r="AZ125" s="165"/>
      <c r="BA125" s="165"/>
      <c r="BB125" s="165"/>
      <c r="BC125" s="165"/>
      <c r="BD125" s="165"/>
      <c r="BE125" s="165"/>
      <c r="BF125" s="165"/>
      <c r="BG125" s="165"/>
      <c r="BH125" s="165"/>
    </row>
    <row r="126" spans="1:60" outlineLevel="1" x14ac:dyDescent="0.2">
      <c r="A126" s="166">
        <v>111</v>
      </c>
      <c r="B126" s="171" t="s">
        <v>315</v>
      </c>
      <c r="C126" s="204" t="s">
        <v>316</v>
      </c>
      <c r="D126" s="173" t="s">
        <v>261</v>
      </c>
      <c r="E126" s="175">
        <v>2</v>
      </c>
      <c r="F126" s="178"/>
      <c r="G126" s="179">
        <f>ROUND(E126*F126,2)</f>
        <v>0</v>
      </c>
      <c r="H126" s="178"/>
      <c r="I126" s="179">
        <f>ROUND(E126*H126,2)</f>
        <v>0</v>
      </c>
      <c r="J126" s="178"/>
      <c r="K126" s="179">
        <f>ROUND(E126*J126,2)</f>
        <v>0</v>
      </c>
      <c r="L126" s="179">
        <v>21</v>
      </c>
      <c r="M126" s="179">
        <f>G126*(1+L126/100)</f>
        <v>0</v>
      </c>
      <c r="N126" s="179">
        <v>6.0000000000000001E-3</v>
      </c>
      <c r="O126" s="179">
        <f>ROUND(E126*N126,2)</f>
        <v>0.01</v>
      </c>
      <c r="P126" s="179">
        <v>0</v>
      </c>
      <c r="Q126" s="179">
        <f>ROUND(E126*P126,2)</f>
        <v>0</v>
      </c>
      <c r="R126" s="179"/>
      <c r="S126" s="179"/>
      <c r="T126" s="180">
        <v>1.37</v>
      </c>
      <c r="U126" s="179">
        <f>ROUND(E126*T126,2)</f>
        <v>2.74</v>
      </c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 t="s">
        <v>108</v>
      </c>
      <c r="AF126" s="165"/>
      <c r="AG126" s="165"/>
      <c r="AH126" s="165"/>
      <c r="AI126" s="165"/>
      <c r="AJ126" s="165"/>
      <c r="AK126" s="165"/>
      <c r="AL126" s="165"/>
      <c r="AM126" s="165"/>
      <c r="AN126" s="165"/>
      <c r="AO126" s="165"/>
      <c r="AP126" s="165"/>
      <c r="AQ126" s="165"/>
      <c r="AR126" s="165"/>
      <c r="AS126" s="165"/>
      <c r="AT126" s="165"/>
      <c r="AU126" s="165"/>
      <c r="AV126" s="165"/>
      <c r="AW126" s="165"/>
      <c r="AX126" s="165"/>
      <c r="AY126" s="165"/>
      <c r="AZ126" s="165"/>
      <c r="BA126" s="165"/>
      <c r="BB126" s="165"/>
      <c r="BC126" s="165"/>
      <c r="BD126" s="165"/>
      <c r="BE126" s="165"/>
      <c r="BF126" s="165"/>
      <c r="BG126" s="165"/>
      <c r="BH126" s="165"/>
    </row>
    <row r="127" spans="1:60" ht="22.5" outlineLevel="1" x14ac:dyDescent="0.2">
      <c r="A127" s="192">
        <v>112</v>
      </c>
      <c r="B127" s="193" t="s">
        <v>317</v>
      </c>
      <c r="C127" s="206" t="s">
        <v>318</v>
      </c>
      <c r="D127" s="194" t="s">
        <v>178</v>
      </c>
      <c r="E127" s="195">
        <v>8.5000000000000006E-2</v>
      </c>
      <c r="F127" s="196"/>
      <c r="G127" s="197">
        <f>ROUND(E127*F127,2)</f>
        <v>0</v>
      </c>
      <c r="H127" s="196"/>
      <c r="I127" s="197">
        <f>ROUND(E127*H127,2)</f>
        <v>0</v>
      </c>
      <c r="J127" s="196"/>
      <c r="K127" s="197">
        <f>ROUND(E127*J127,2)</f>
        <v>0</v>
      </c>
      <c r="L127" s="197">
        <v>21</v>
      </c>
      <c r="M127" s="197">
        <f>G127*(1+L127/100)</f>
        <v>0</v>
      </c>
      <c r="N127" s="197">
        <v>0</v>
      </c>
      <c r="O127" s="197">
        <f>ROUND(E127*N127,2)</f>
        <v>0</v>
      </c>
      <c r="P127" s="197">
        <v>0</v>
      </c>
      <c r="Q127" s="197">
        <f>ROUND(E127*P127,2)</f>
        <v>0</v>
      </c>
      <c r="R127" s="197"/>
      <c r="S127" s="197"/>
      <c r="T127" s="198">
        <v>1.7230000000000001</v>
      </c>
      <c r="U127" s="197">
        <f>ROUND(E127*T127,2)</f>
        <v>0.15</v>
      </c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 t="s">
        <v>108</v>
      </c>
      <c r="AF127" s="165"/>
      <c r="AG127" s="165"/>
      <c r="AH127" s="165"/>
      <c r="AI127" s="165"/>
      <c r="AJ127" s="165"/>
      <c r="AK127" s="165"/>
      <c r="AL127" s="165"/>
      <c r="AM127" s="165"/>
      <c r="AN127" s="165"/>
      <c r="AO127" s="165"/>
      <c r="AP127" s="165"/>
      <c r="AQ127" s="165"/>
      <c r="AR127" s="165"/>
      <c r="AS127" s="165"/>
      <c r="AT127" s="165"/>
      <c r="AU127" s="165"/>
      <c r="AV127" s="165"/>
      <c r="AW127" s="165"/>
      <c r="AX127" s="165"/>
      <c r="AY127" s="165"/>
      <c r="AZ127" s="165"/>
      <c r="BA127" s="165"/>
      <c r="BB127" s="165"/>
      <c r="BC127" s="165"/>
      <c r="BD127" s="165"/>
      <c r="BE127" s="165"/>
      <c r="BF127" s="165"/>
      <c r="BG127" s="165"/>
      <c r="BH127" s="165"/>
    </row>
    <row r="128" spans="1:60" x14ac:dyDescent="0.2">
      <c r="A128" s="6"/>
      <c r="B128" s="7" t="s">
        <v>319</v>
      </c>
      <c r="C128" s="207" t="s">
        <v>319</v>
      </c>
      <c r="D128" s="9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C128">
        <v>15</v>
      </c>
      <c r="AD128">
        <v>21</v>
      </c>
    </row>
    <row r="129" spans="1:31" x14ac:dyDescent="0.2">
      <c r="A129" s="199"/>
      <c r="B129" s="200">
        <v>26</v>
      </c>
      <c r="C129" s="208" t="s">
        <v>319</v>
      </c>
      <c r="D129" s="201"/>
      <c r="E129" s="202"/>
      <c r="F129" s="202"/>
      <c r="G129" s="203">
        <f>G8+G17+G19+G23+G47+G90+G94+G122</f>
        <v>0</v>
      </c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AC129">
        <f>SUMIF(L7:L127,AC128,G7:G127)</f>
        <v>0</v>
      </c>
      <c r="AD129">
        <f>SUMIF(L7:L127,AD128,G7:G127)</f>
        <v>0</v>
      </c>
      <c r="AE129" t="s">
        <v>320</v>
      </c>
    </row>
    <row r="130" spans="1:31" x14ac:dyDescent="0.2">
      <c r="A130" s="6"/>
      <c r="B130" s="7" t="s">
        <v>319</v>
      </c>
      <c r="C130" s="207" t="s">
        <v>319</v>
      </c>
      <c r="D130" s="9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6"/>
      <c r="B131" s="7" t="s">
        <v>319</v>
      </c>
      <c r="C131" s="207" t="s">
        <v>319</v>
      </c>
      <c r="D131" s="9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62">
        <v>33</v>
      </c>
      <c r="B132" s="262"/>
      <c r="C132" s="263"/>
      <c r="D132" s="9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</row>
    <row r="133" spans="1:31" x14ac:dyDescent="0.2">
      <c r="A133" s="264"/>
      <c r="B133" s="265"/>
      <c r="C133" s="266"/>
      <c r="D133" s="265"/>
      <c r="E133" s="265"/>
      <c r="F133" s="265"/>
      <c r="G133" s="267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AE133" t="s">
        <v>321</v>
      </c>
    </row>
    <row r="134" spans="1:31" x14ac:dyDescent="0.2">
      <c r="A134" s="268"/>
      <c r="B134" s="269"/>
      <c r="C134" s="270"/>
      <c r="D134" s="269"/>
      <c r="E134" s="269"/>
      <c r="F134" s="269"/>
      <c r="G134" s="271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A135" s="268"/>
      <c r="B135" s="269"/>
      <c r="C135" s="270"/>
      <c r="D135" s="269"/>
      <c r="E135" s="269"/>
      <c r="F135" s="269"/>
      <c r="G135" s="271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268"/>
      <c r="B136" s="269"/>
      <c r="C136" s="270"/>
      <c r="D136" s="269"/>
      <c r="E136" s="269"/>
      <c r="F136" s="269"/>
      <c r="G136" s="271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A137" s="272"/>
      <c r="B137" s="273"/>
      <c r="C137" s="274"/>
      <c r="D137" s="273"/>
      <c r="E137" s="273"/>
      <c r="F137" s="273"/>
      <c r="G137" s="27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31" x14ac:dyDescent="0.2">
      <c r="A138" s="6"/>
      <c r="B138" s="7" t="s">
        <v>319</v>
      </c>
      <c r="C138" s="207" t="s">
        <v>319</v>
      </c>
      <c r="D138" s="9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</row>
    <row r="139" spans="1:31" x14ac:dyDescent="0.2">
      <c r="C139" s="209"/>
      <c r="D139" s="153"/>
      <c r="AE139" t="s">
        <v>322</v>
      </c>
    </row>
    <row r="140" spans="1:31" x14ac:dyDescent="0.2">
      <c r="D140" s="153"/>
    </row>
    <row r="141" spans="1:31" x14ac:dyDescent="0.2">
      <c r="D141" s="153"/>
    </row>
    <row r="142" spans="1:31" x14ac:dyDescent="0.2">
      <c r="D142" s="153"/>
    </row>
    <row r="143" spans="1:31" x14ac:dyDescent="0.2">
      <c r="D143" s="153"/>
    </row>
    <row r="144" spans="1:31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133:G137"/>
    <mergeCell ref="A1:G1"/>
    <mergeCell ref="C2:G2"/>
    <mergeCell ref="C3:G3"/>
    <mergeCell ref="C4:G4"/>
    <mergeCell ref="A132:C132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DANEKL</dc:creator>
  <cp:lastModifiedBy>DANEKL</cp:lastModifiedBy>
  <cp:lastPrinted>2014-02-28T09:52:57Z</cp:lastPrinted>
  <dcterms:created xsi:type="dcterms:W3CDTF">2009-04-08T07:15:50Z</dcterms:created>
  <dcterms:modified xsi:type="dcterms:W3CDTF">2017-05-29T12:39:14Z</dcterms:modified>
</cp:coreProperties>
</file>